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85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soglasie1@outlook.com</author>
  </authors>
  <commentList>
    <comment ref="J30" authorId="0">
      <text>
        <r>
          <rPr>
            <b/>
            <sz val="9"/>
            <rFont val="Tahoma"/>
            <family val="2"/>
          </rPr>
          <t>soglasie1@outlook.com:</t>
        </r>
        <r>
          <rPr>
            <sz val="9"/>
            <rFont val="Tahoma"/>
            <family val="2"/>
          </rPr>
          <t xml:space="preserve">
НДФЛ</t>
        </r>
      </text>
    </comment>
  </commentList>
</comments>
</file>

<file path=xl/sharedStrings.xml><?xml version="1.0" encoding="utf-8"?>
<sst xmlns="http://schemas.openxmlformats.org/spreadsheetml/2006/main" count="67" uniqueCount="55">
  <si>
    <t>Финансовый год:</t>
  </si>
  <si>
    <t>2020-2021гг.</t>
  </si>
  <si>
    <t xml:space="preserve">Исполнение финансового плана ТСН "КП "Согласие" за период с июня 2020 по август 2021 года </t>
  </si>
  <si>
    <t>Статьи поступления денежных средств</t>
  </si>
  <si>
    <t>Лимит на год</t>
  </si>
  <si>
    <t>Лимит на месяц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</si>
  <si>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</si>
  <si>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</si>
  <si>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</si>
  <si>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</si>
  <si>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</si>
  <si>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</si>
  <si>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</si>
  <si>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</si>
  <si>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</si>
  <si>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</si>
  <si>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</si>
  <si>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</si>
  <si>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</si>
  <si>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Итого за 12 мес.</t>
  </si>
  <si>
    <t>Бюджет          за 3 мес.</t>
  </si>
  <si>
    <t>Недобор(-) Перевыполн.(+)</t>
  </si>
  <si>
    <t xml:space="preserve"> 01.06.20</t>
  </si>
  <si>
    <t>Поступл. ден ср. от сбора член. взнос.</t>
  </si>
  <si>
    <t>ЦФ взнос на содерж. дор. (опл.въезда)</t>
  </si>
  <si>
    <t>Карты въезда</t>
  </si>
  <si>
    <t>% за депозит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</si>
  <si>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</si>
  <si>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</si>
  <si>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</si>
  <si>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</si>
  <si>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</si>
  <si>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</si>
  <si>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</si>
  <si>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Заработная плата    (14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</si>
  <si>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</si>
  <si>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</si>
  <si>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</si>
  <si>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</si>
  <si>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</si>
  <si>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</si>
  <si>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</si>
  <si>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Содержание сетей электроснабжения</t>
  </si>
  <si>
    <t>Содерж. сетей канализ.и ОС</t>
  </si>
  <si>
    <t>Ремонт сетей канализации и О/С</t>
  </si>
  <si>
    <t>Э/энергия на общие нужды</t>
  </si>
  <si>
    <t>Содержание дорог и уборка территор.</t>
  </si>
  <si>
    <t>Благоустройство территории</t>
  </si>
  <si>
    <t>Ямочный ремонт дорог</t>
  </si>
  <si>
    <t>х</t>
  </si>
  <si>
    <t>Фонд поощрения ПП и ревизора</t>
  </si>
  <si>
    <t>Социальн. налоги с Фонда поощр. ПП</t>
  </si>
  <si>
    <t>Резервный фонд 5%</t>
  </si>
  <si>
    <t xml:space="preserve">     ИТОГО РАСХОДЫ</t>
  </si>
  <si>
    <t>Ремонт водопровода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</si>
</sst>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</numFmts>
  <fonts count="14">
    <font>
      <sz val="10"/>
      <name val="Arial Cyr"/>
      <family val="0"/>
    </font>
    <font>
      <b/>
      <sz val="12"/>
      <color indexed="8"/>
      <name val="Arial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3" fontId="5" fillId="4" borderId="10" xfId="0" applyNumberFormat="1" applyFont="1" applyFill="1" applyBorder="1" applyAlignment="1">
      <alignment horizontal="center"/>
    </xf>
    <xf numFmtId="3" fontId="5" fillId="5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6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7" borderId="6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5" fillId="5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3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6" borderId="11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3" fontId="5" fillId="4" borderId="7" xfId="0" applyNumberFormat="1" applyFont="1" applyFill="1" applyBorder="1" applyAlignment="1">
      <alignment horizontal="center"/>
    </xf>
    <xf numFmtId="3" fontId="5" fillId="5" borderId="7" xfId="0" applyNumberFormat="1" applyFont="1" applyFill="1" applyBorder="1" applyAlignment="1">
      <alignment horizontal="center"/>
    </xf>
    <xf numFmtId="3" fontId="5" fillId="0" borderId="7" xfId="0" applyNumberFormat="1" applyFont="1" applyBorder="1" applyAlignment="1">
      <alignment/>
    </xf>
    <xf numFmtId="3" fontId="5" fillId="2" borderId="7" xfId="0" applyNumberFormat="1" applyFont="1" applyFill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6" borderId="7" xfId="0" applyNumberFormat="1" applyFont="1" applyFill="1" applyBorder="1" applyAlignment="1">
      <alignment horizontal="center"/>
    </xf>
    <xf numFmtId="0" fontId="2" fillId="8" borderId="9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5" fillId="10" borderId="16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3" fontId="4" fillId="8" borderId="10" xfId="0" applyNumberFormat="1" applyFont="1" applyFill="1" applyBorder="1" applyAlignment="1">
      <alignment horizontal="center"/>
    </xf>
    <xf numFmtId="3" fontId="5" fillId="10" borderId="10" xfId="0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4" fillId="0" borderId="7" xfId="0" applyFont="1" applyBorder="1" applyAlignment="1">
      <alignment/>
    </xf>
    <xf numFmtId="3" fontId="4" fillId="8" borderId="7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6" fillId="8" borderId="7" xfId="0" applyNumberFormat="1" applyFont="1" applyFill="1" applyBorder="1" applyAlignment="1">
      <alignment horizontal="center"/>
    </xf>
    <xf numFmtId="3" fontId="5" fillId="7" borderId="10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3" fontId="5" fillId="4" borderId="5" xfId="0" applyNumberFormat="1" applyFont="1" applyFill="1" applyBorder="1" applyAlignment="1">
      <alignment horizontal="center"/>
    </xf>
    <xf numFmtId="3" fontId="5" fillId="5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/>
    </xf>
    <xf numFmtId="3" fontId="4" fillId="8" borderId="5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3" fontId="5" fillId="4" borderId="11" xfId="0" applyNumberFormat="1" applyFont="1" applyFill="1" applyBorder="1" applyAlignment="1">
      <alignment horizontal="center"/>
    </xf>
    <xf numFmtId="3" fontId="4" fillId="8" borderId="11" xfId="0" applyNumberFormat="1" applyFont="1" applyFill="1" applyBorder="1" applyAlignment="1">
      <alignment horizontal="center"/>
    </xf>
    <xf numFmtId="3" fontId="5" fillId="10" borderId="11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5" fillId="8" borderId="7" xfId="0" applyNumberFormat="1" applyFont="1" applyFill="1" applyBorder="1" applyAlignment="1">
      <alignment horizontal="center"/>
    </xf>
    <xf numFmtId="3" fontId="5" fillId="8" borderId="7" xfId="0" applyNumberFormat="1" applyFont="1" applyFill="1" applyBorder="1" applyAlignment="1">
      <alignment/>
    </xf>
    <xf numFmtId="0" fontId="0" fillId="0" borderId="0" xfId="0" applyAlignment="1">
      <alignment/>
    </xf>
    <xf numFmtId="0" fontId="8" fillId="6" borderId="9" xfId="0" applyFont="1" applyFill="1" applyBorder="1" applyAlignment="1">
      <alignment wrapText="1"/>
    </xf>
    <xf numFmtId="0" fontId="0" fillId="6" borderId="9" xfId="0" applyFill="1" applyBorder="1" applyAlignment="1">
      <alignment wrapText="1"/>
    </xf>
    <xf numFmtId="0" fontId="8" fillId="6" borderId="9" xfId="0" applyFont="1" applyFill="1" applyBorder="1" applyAlignment="1">
      <alignment/>
    </xf>
    <xf numFmtId="164" fontId="9" fillId="6" borderId="10" xfId="18" applyNumberFormat="1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3" fontId="9" fillId="6" borderId="10" xfId="0" applyNumberFormat="1" applyFont="1" applyFill="1" applyBorder="1" applyAlignment="1">
      <alignment horizontal="center"/>
    </xf>
    <xf numFmtId="164" fontId="10" fillId="6" borderId="9" xfId="18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87;&#1086;&#1083;&#1085;&#1077;&#1085;&#1080;&#1077;%20&#1073;&#1102;&#1076;&#1078;&#1077;&#1090;&#1072;%202020-2021%20&#1072;&#1074;&#1075;&#1091;&#1089;&#1090;%2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 затраты за 6 мес."/>
      <sheetName val="ВСЕ затраты в 2019-2020 гг"/>
      <sheetName val="ВСЕ затраты в 2016-2017 гг (2)"/>
      <sheetName val="общехоз расходы"/>
      <sheetName val="программ обеспечение"/>
      <sheetName val="услуги связи"/>
      <sheetName val="з пл"/>
      <sheetName val="премиальный фонд"/>
      <sheetName val="налог с ФОТ"/>
      <sheetName val="приобрт инвентаря и оборуд"/>
      <sheetName val="сод охраны"/>
      <sheetName val="вывоз мусора"/>
      <sheetName val="содерж газ оборуд"/>
      <sheetName val="Лицензирование"/>
      <sheetName val="сод сетей водоснабжения"/>
      <sheetName val="Ремонт водопров. (закольцовка)"/>
      <sheetName val="сод.сетей канализации"/>
      <sheetName val="ремонт канализации"/>
      <sheetName val="сод сетей эл.снабж"/>
      <sheetName val="эл.эн на общ нужды"/>
      <sheetName val="содерж дорог"/>
      <sheetName val="ямочный ремонт"/>
      <sheetName val="благоустройство"/>
      <sheetName val="резервный фонд"/>
    </sheetNames>
    <sheetDataSet>
      <sheetData sheetId="3">
        <row r="72">
          <cell r="B72">
            <v>87482.59</v>
          </cell>
          <cell r="C72">
            <v>54592.71</v>
          </cell>
          <cell r="D72">
            <v>49886.200000000004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</sheetData>
      <sheetData sheetId="4">
        <row r="11">
          <cell r="B11">
            <v>6350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</sheetData>
      <sheetData sheetId="5">
        <row r="7">
          <cell r="B7">
            <v>7000</v>
          </cell>
          <cell r="C7">
            <v>7000</v>
          </cell>
          <cell r="D7">
            <v>7000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</sheetData>
      <sheetData sheetId="6">
        <row r="6">
          <cell r="B6">
            <v>732046.07</v>
          </cell>
          <cell r="C6">
            <v>608014.04</v>
          </cell>
          <cell r="D6">
            <v>699889.22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</sheetData>
      <sheetData sheetId="7">
        <row r="5">
          <cell r="B5">
            <v>145642.36</v>
          </cell>
          <cell r="C5">
            <v>52244</v>
          </cell>
          <cell r="D5">
            <v>19184.21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</sheetData>
      <sheetData sheetId="8">
        <row r="5">
          <cell r="B5">
            <v>154797.24000000002</v>
          </cell>
          <cell r="C5">
            <v>208497.96</v>
          </cell>
          <cell r="D5">
            <v>142831.89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</sheetData>
      <sheetData sheetId="9">
        <row r="19">
          <cell r="B19">
            <v>48201</v>
          </cell>
          <cell r="C19">
            <v>99916</v>
          </cell>
          <cell r="D19">
            <v>6000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</sheetData>
      <sheetData sheetId="10">
        <row r="7">
          <cell r="B7">
            <v>517121.4</v>
          </cell>
          <cell r="C7">
            <v>517121.4</v>
          </cell>
          <cell r="D7">
            <v>517121.4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</sheetData>
      <sheetData sheetId="11">
        <row r="10">
          <cell r="B10">
            <v>500250</v>
          </cell>
          <cell r="C10">
            <v>535000</v>
          </cell>
          <cell r="D10">
            <v>555000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</sheetData>
      <sheetData sheetId="12">
        <row r="6">
          <cell r="B6">
            <v>20697.67</v>
          </cell>
          <cell r="C6">
            <v>20697.67</v>
          </cell>
          <cell r="D6">
            <v>20697.67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</sheetData>
      <sheetData sheetId="14">
        <row r="33">
          <cell r="B33">
            <v>19915</v>
          </cell>
          <cell r="C33">
            <v>34233.04</v>
          </cell>
          <cell r="D33">
            <v>10346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</sheetData>
      <sheetData sheetId="15">
        <row r="17">
          <cell r="B17">
            <v>490204.5</v>
          </cell>
          <cell r="C17">
            <v>3551556.5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16">
        <row r="21">
          <cell r="B21">
            <v>17553.4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17">
        <row r="27">
          <cell r="B27">
            <v>7500</v>
          </cell>
          <cell r="C27">
            <v>15171.6</v>
          </cell>
          <cell r="D27">
            <v>10660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</sheetData>
      <sheetData sheetId="18">
        <row r="18">
          <cell r="B18">
            <v>73442.68</v>
          </cell>
          <cell r="C18">
            <v>0</v>
          </cell>
          <cell r="D18">
            <v>1545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</sheetData>
      <sheetData sheetId="19">
        <row r="6">
          <cell r="B6">
            <v>118119.84</v>
          </cell>
          <cell r="C6">
            <v>122665.25</v>
          </cell>
          <cell r="D6">
            <v>122535.37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</sheetData>
      <sheetData sheetId="20">
        <row r="32">
          <cell r="B32">
            <v>114671.43000000001</v>
          </cell>
          <cell r="C32">
            <v>72440.23</v>
          </cell>
          <cell r="D32">
            <v>14243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</sheetData>
      <sheetData sheetId="21">
        <row r="11">
          <cell r="B11">
            <v>189000</v>
          </cell>
          <cell r="C11">
            <v>126000</v>
          </cell>
          <cell r="D11">
            <v>302250</v>
          </cell>
          <cell r="E11">
            <v>0</v>
          </cell>
          <cell r="F11">
            <v>0</v>
          </cell>
        </row>
      </sheetData>
      <sheetData sheetId="22">
        <row r="35">
          <cell r="B35">
            <v>21328</v>
          </cell>
          <cell r="C35">
            <v>33214.8</v>
          </cell>
          <cell r="D35">
            <v>109060.6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</sheetData>
      <sheetData sheetId="23">
        <row r="38">
          <cell r="B38">
            <v>93291</v>
          </cell>
          <cell r="C38">
            <v>17222.32</v>
          </cell>
          <cell r="D38">
            <v>296115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1">
      <selection activeCell="L1" sqref="L1:T16384"/>
    </sheetView>
  </sheetViews>
  <sheetFormatPr defaultColWidth="9.00390625" defaultRowHeight="12.75"/>
  <cols>
    <col min="7" max="7" width="10.75390625" style="0" customWidth="1"/>
    <col min="8" max="8" width="0" style="0" hidden="1" customWidth="1"/>
    <col min="9" max="9" width="10.625" style="0" customWidth="1"/>
    <col min="10" max="11" width="10.75390625" style="0" customWidth="1"/>
    <col min="12" max="20" width="0" style="0" hidden="1" customWidth="1"/>
    <col min="21" max="21" width="10.25390625" style="0" customWidth="1"/>
    <col min="22" max="22" width="12.125" style="0" customWidth="1"/>
  </cols>
  <sheetData>
    <row r="1" spans="1:23" ht="12.75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4">
        <v>3</v>
      </c>
      <c r="W2" s="4"/>
    </row>
    <row r="3" spans="1:23" ht="216.75">
      <c r="A3" s="5" t="s">
        <v>3</v>
      </c>
      <c r="B3" s="6"/>
      <c r="C3" s="6"/>
      <c r="D3" s="6"/>
      <c r="E3" s="7"/>
      <c r="F3" s="8" t="s">
        <v>4</v>
      </c>
      <c r="G3" s="8" t="s">
        <v>5</v>
      </c>
      <c r="H3" s="9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17</v>
      </c>
      <c r="T3" s="10" t="s">
        <v>18</v>
      </c>
      <c r="U3" s="8" t="s">
        <v>19</v>
      </c>
      <c r="V3" s="8" t="s">
        <v>20</v>
      </c>
      <c r="W3" s="11" t="s">
        <v>21</v>
      </c>
    </row>
    <row r="4" spans="1:23" ht="12.75">
      <c r="A4" s="12"/>
      <c r="B4" s="13"/>
      <c r="C4" s="13"/>
      <c r="D4" s="13"/>
      <c r="E4" s="13"/>
      <c r="F4" s="14"/>
      <c r="G4" s="14"/>
      <c r="H4" s="15" t="s">
        <v>22</v>
      </c>
      <c r="I4" s="16"/>
      <c r="J4" s="16"/>
      <c r="K4" s="16"/>
      <c r="L4" s="16"/>
      <c r="M4" s="16" t="s">
        <v>11</v>
      </c>
      <c r="N4" s="16" t="s">
        <v>12</v>
      </c>
      <c r="O4" s="16" t="s">
        <v>13</v>
      </c>
      <c r="P4" s="16" t="s">
        <v>14</v>
      </c>
      <c r="Q4" s="16" t="s">
        <v>15</v>
      </c>
      <c r="R4" s="16" t="s">
        <v>16</v>
      </c>
      <c r="S4" s="16" t="s">
        <v>17</v>
      </c>
      <c r="T4" s="16" t="s">
        <v>18</v>
      </c>
      <c r="U4" s="14"/>
      <c r="V4" s="17"/>
      <c r="W4" s="18"/>
    </row>
    <row r="5" spans="1:23" ht="15.75">
      <c r="A5" s="19" t="s">
        <v>23</v>
      </c>
      <c r="B5" s="20"/>
      <c r="C5" s="20"/>
      <c r="D5" s="20"/>
      <c r="E5" s="20"/>
      <c r="F5" s="21">
        <v>31275180</v>
      </c>
      <c r="G5" s="22">
        <f>F5/12</f>
        <v>2606265</v>
      </c>
      <c r="H5" s="23">
        <f>2188307.53+4500000</f>
        <v>6688307.529999999</v>
      </c>
      <c r="I5" s="24">
        <v>2505586.69</v>
      </c>
      <c r="J5" s="24">
        <v>2700361.69</v>
      </c>
      <c r="K5" s="24">
        <v>2590331.69</v>
      </c>
      <c r="L5" s="23"/>
      <c r="M5" s="25"/>
      <c r="N5" s="26"/>
      <c r="O5" s="26"/>
      <c r="P5" s="24"/>
      <c r="Q5" s="27"/>
      <c r="R5" s="24"/>
      <c r="S5" s="24"/>
      <c r="T5" s="27"/>
      <c r="U5" s="28">
        <f aca="true" t="shared" si="0" ref="U5:U10">SUM(I5:T5)</f>
        <v>7796280.07</v>
      </c>
      <c r="V5" s="29">
        <f>G5*V2</f>
        <v>7818795</v>
      </c>
      <c r="W5" s="30">
        <f aca="true" t="shared" si="1" ref="W5:W10">U5-V5</f>
        <v>-22514.929999999702</v>
      </c>
    </row>
    <row r="6" spans="1:23" ht="15.75">
      <c r="A6" s="19" t="s">
        <v>24</v>
      </c>
      <c r="B6" s="20"/>
      <c r="C6" s="20"/>
      <c r="D6" s="20"/>
      <c r="E6" s="20"/>
      <c r="F6" s="21">
        <v>450000</v>
      </c>
      <c r="G6" s="22">
        <f>F6/12</f>
        <v>37500</v>
      </c>
      <c r="H6" s="31"/>
      <c r="I6" s="24">
        <v>35977</v>
      </c>
      <c r="J6" s="24">
        <v>43000</v>
      </c>
      <c r="K6" s="24">
        <v>50900</v>
      </c>
      <c r="L6" s="23"/>
      <c r="M6" s="25"/>
      <c r="N6" s="26"/>
      <c r="O6" s="24"/>
      <c r="P6" s="24"/>
      <c r="Q6" s="24"/>
      <c r="R6" s="24"/>
      <c r="S6" s="24"/>
      <c r="T6" s="27"/>
      <c r="U6" s="28">
        <f t="shared" si="0"/>
        <v>129877</v>
      </c>
      <c r="V6" s="29">
        <f>G6*V2</f>
        <v>112500</v>
      </c>
      <c r="W6" s="30">
        <f t="shared" si="1"/>
        <v>17377</v>
      </c>
    </row>
    <row r="7" spans="1:23" ht="15.75">
      <c r="A7" s="19" t="s">
        <v>25</v>
      </c>
      <c r="B7" s="20"/>
      <c r="C7" s="20"/>
      <c r="D7" s="20"/>
      <c r="E7" s="20"/>
      <c r="F7" s="32"/>
      <c r="G7" s="32"/>
      <c r="H7" s="33"/>
      <c r="I7" s="34"/>
      <c r="J7" s="34"/>
      <c r="K7" s="34"/>
      <c r="L7" s="33"/>
      <c r="M7" s="35"/>
      <c r="N7" s="36"/>
      <c r="O7" s="34"/>
      <c r="P7" s="34"/>
      <c r="Q7" s="34"/>
      <c r="R7" s="34"/>
      <c r="S7" s="34"/>
      <c r="T7" s="34"/>
      <c r="U7" s="28">
        <f t="shared" si="0"/>
        <v>0</v>
      </c>
      <c r="V7" s="37"/>
      <c r="W7" s="30">
        <f t="shared" si="1"/>
        <v>0</v>
      </c>
    </row>
    <row r="8" spans="1:23" ht="15.75">
      <c r="A8" s="19" t="s">
        <v>26</v>
      </c>
      <c r="B8" s="20"/>
      <c r="C8" s="20"/>
      <c r="D8" s="20"/>
      <c r="E8" s="20"/>
      <c r="F8" s="38"/>
      <c r="G8" s="38"/>
      <c r="H8" s="39"/>
      <c r="I8" s="38">
        <v>21318.44</v>
      </c>
      <c r="J8" s="38">
        <v>9274.04</v>
      </c>
      <c r="K8" s="38">
        <v>0</v>
      </c>
      <c r="L8" s="31"/>
      <c r="M8" s="36"/>
      <c r="N8" s="36"/>
      <c r="O8" s="34"/>
      <c r="P8" s="36"/>
      <c r="Q8" s="36"/>
      <c r="R8" s="36"/>
      <c r="S8" s="36"/>
      <c r="T8" s="40"/>
      <c r="U8" s="28">
        <f t="shared" si="0"/>
        <v>30592.48</v>
      </c>
      <c r="V8" s="37"/>
      <c r="W8" s="30">
        <f t="shared" si="1"/>
        <v>30592.48</v>
      </c>
    </row>
    <row r="9" spans="1:23" ht="16.5" thickBot="1">
      <c r="A9" s="41" t="s">
        <v>27</v>
      </c>
      <c r="B9" s="42"/>
      <c r="C9" s="43"/>
      <c r="D9" s="43"/>
      <c r="E9" s="43"/>
      <c r="F9" s="21">
        <v>560000</v>
      </c>
      <c r="G9" s="44">
        <f>F9/12</f>
        <v>46666.666666666664</v>
      </c>
      <c r="H9" s="45"/>
      <c r="I9" s="46">
        <v>52684.9</v>
      </c>
      <c r="J9" s="46">
        <v>40712.34</v>
      </c>
      <c r="K9" s="46">
        <v>75832.38</v>
      </c>
      <c r="L9" s="46"/>
      <c r="M9" s="46"/>
      <c r="N9" s="46"/>
      <c r="O9" s="46"/>
      <c r="P9" s="46"/>
      <c r="Q9" s="46"/>
      <c r="R9" s="46"/>
      <c r="S9" s="46"/>
      <c r="T9" s="47"/>
      <c r="U9" s="48">
        <f t="shared" si="0"/>
        <v>169229.62</v>
      </c>
      <c r="V9" s="49">
        <f>G9*V2</f>
        <v>140000</v>
      </c>
      <c r="W9" s="50">
        <f t="shared" si="1"/>
        <v>29229.619999999995</v>
      </c>
    </row>
    <row r="10" spans="1:23" ht="15.75">
      <c r="A10" s="51" t="s">
        <v>28</v>
      </c>
      <c r="B10" s="52"/>
      <c r="C10" s="52"/>
      <c r="D10" s="52"/>
      <c r="E10" s="53"/>
      <c r="F10" s="54">
        <f aca="true" t="shared" si="2" ref="F10:T10">SUM(F5:F9)</f>
        <v>32285180</v>
      </c>
      <c r="G10" s="55">
        <f t="shared" si="2"/>
        <v>2690431.6666666665</v>
      </c>
      <c r="H10" s="56">
        <f t="shared" si="2"/>
        <v>6688307.529999999</v>
      </c>
      <c r="I10" s="57">
        <f t="shared" si="2"/>
        <v>2615567.03</v>
      </c>
      <c r="J10" s="57">
        <f t="shared" si="2"/>
        <v>2793348.07</v>
      </c>
      <c r="K10" s="57">
        <f t="shared" si="2"/>
        <v>2717064.07</v>
      </c>
      <c r="L10" s="57">
        <f t="shared" si="2"/>
        <v>0</v>
      </c>
      <c r="M10" s="57">
        <f t="shared" si="2"/>
        <v>0</v>
      </c>
      <c r="N10" s="57">
        <f t="shared" si="2"/>
        <v>0</v>
      </c>
      <c r="O10" s="57">
        <f t="shared" si="2"/>
        <v>0</v>
      </c>
      <c r="P10" s="57">
        <f t="shared" si="2"/>
        <v>0</v>
      </c>
      <c r="Q10" s="57">
        <f t="shared" si="2"/>
        <v>0</v>
      </c>
      <c r="R10" s="57">
        <f t="shared" si="2"/>
        <v>0</v>
      </c>
      <c r="S10" s="57">
        <f t="shared" si="2"/>
        <v>0</v>
      </c>
      <c r="T10" s="57">
        <f t="shared" si="2"/>
        <v>0</v>
      </c>
      <c r="U10" s="58">
        <f t="shared" si="0"/>
        <v>8125979.17</v>
      </c>
      <c r="V10" s="29">
        <f>SUM(V5:V9)</f>
        <v>8071295</v>
      </c>
      <c r="W10" s="59">
        <f t="shared" si="1"/>
        <v>54684.169999999925</v>
      </c>
    </row>
    <row r="11" spans="1:23" ht="78.75">
      <c r="A11" s="60" t="s">
        <v>29</v>
      </c>
      <c r="B11" s="61"/>
      <c r="C11" s="61"/>
      <c r="D11" s="61"/>
      <c r="E11" s="61"/>
      <c r="F11" s="62"/>
      <c r="G11" s="62"/>
      <c r="H11" s="63"/>
      <c r="I11" s="62"/>
      <c r="J11" s="62"/>
      <c r="K11" s="62"/>
      <c r="L11" s="63"/>
      <c r="M11" s="64"/>
      <c r="N11" s="64"/>
      <c r="O11" s="63"/>
      <c r="P11" s="63"/>
      <c r="Q11" s="63"/>
      <c r="R11" s="63"/>
      <c r="S11" s="63"/>
      <c r="T11" s="63"/>
      <c r="U11" s="65"/>
      <c r="V11" s="66"/>
      <c r="W11" s="67" t="s">
        <v>30</v>
      </c>
    </row>
    <row r="12" spans="1:23" ht="15.75">
      <c r="A12" s="68" t="s">
        <v>31</v>
      </c>
      <c r="B12" s="69"/>
      <c r="C12" s="69"/>
      <c r="D12" s="69"/>
      <c r="E12" s="69"/>
      <c r="F12" s="21">
        <v>750000</v>
      </c>
      <c r="G12" s="22">
        <f>F12/12</f>
        <v>62500</v>
      </c>
      <c r="H12" s="39"/>
      <c r="I12" s="70">
        <f>'[1]общехоз расходы'!B72</f>
        <v>87482.59</v>
      </c>
      <c r="J12" s="70">
        <f>'[1]общехоз расходы'!C72</f>
        <v>54592.71</v>
      </c>
      <c r="K12" s="70">
        <f>'[1]общехоз расходы'!D72</f>
        <v>49886.200000000004</v>
      </c>
      <c r="L12" s="70">
        <f>'[1]общехоз расходы'!E72</f>
        <v>0</v>
      </c>
      <c r="M12" s="70">
        <f>'[1]общехоз расходы'!F72</f>
        <v>0</v>
      </c>
      <c r="N12" s="70">
        <f>'[1]общехоз расходы'!G72</f>
        <v>0</v>
      </c>
      <c r="O12" s="70">
        <f>'[1]общехоз расходы'!H72</f>
        <v>0</v>
      </c>
      <c r="P12" s="70">
        <f>'[1]общехоз расходы'!I72</f>
        <v>0</v>
      </c>
      <c r="Q12" s="70">
        <f>'[1]общехоз расходы'!J72</f>
        <v>0</v>
      </c>
      <c r="R12" s="70">
        <f>'[1]общехоз расходы'!K72</f>
        <v>0</v>
      </c>
      <c r="S12" s="70">
        <f>'[1]общехоз расходы'!L72</f>
        <v>0</v>
      </c>
      <c r="T12" s="70">
        <f>'[1]общехоз расходы'!M72</f>
        <v>0</v>
      </c>
      <c r="U12" s="28">
        <f>SUM(I12:T12)</f>
        <v>191961.5</v>
      </c>
      <c r="V12" s="29">
        <f>G12*$V$2</f>
        <v>187500</v>
      </c>
      <c r="W12" s="71">
        <f>V12-U12</f>
        <v>-4461.5</v>
      </c>
    </row>
    <row r="13" spans="1:23" ht="15.75">
      <c r="A13" s="72" t="s">
        <v>32</v>
      </c>
      <c r="B13" s="13"/>
      <c r="C13" s="13"/>
      <c r="D13" s="13"/>
      <c r="E13" s="13"/>
      <c r="F13" s="54">
        <v>50000</v>
      </c>
      <c r="G13" s="22">
        <f aca="true" t="shared" si="3" ref="G13:G32">F13/12</f>
        <v>4166.666666666667</v>
      </c>
      <c r="H13" s="73"/>
      <c r="I13" s="74">
        <f>'[1]программ обеспечение'!B11</f>
        <v>6350</v>
      </c>
      <c r="J13" s="74">
        <f>'[1]программ обеспечение'!C11</f>
        <v>0</v>
      </c>
      <c r="K13" s="74">
        <f>'[1]программ обеспечение'!D11</f>
        <v>0</v>
      </c>
      <c r="L13" s="74">
        <f>'[1]программ обеспечение'!E11</f>
        <v>0</v>
      </c>
      <c r="M13" s="74">
        <f>'[1]программ обеспечение'!F11</f>
        <v>0</v>
      </c>
      <c r="N13" s="74">
        <f>'[1]программ обеспечение'!G11</f>
        <v>0</v>
      </c>
      <c r="O13" s="70">
        <f>'[1]программ обеспечение'!H11</f>
        <v>0</v>
      </c>
      <c r="P13" s="70">
        <f>'[1]программ обеспечение'!I11</f>
        <v>0</v>
      </c>
      <c r="Q13" s="70">
        <f>'[1]программ обеспечение'!J11</f>
        <v>0</v>
      </c>
      <c r="R13" s="70">
        <f>'[1]программ обеспечение'!K11</f>
        <v>0</v>
      </c>
      <c r="S13" s="70">
        <f>'[1]программ обеспечение'!L11</f>
        <v>0</v>
      </c>
      <c r="T13" s="70">
        <f>'[1]программ обеспечение'!M11</f>
        <v>0</v>
      </c>
      <c r="U13" s="28">
        <f aca="true" t="shared" si="4" ref="U13:U32">SUM(I13:T13)</f>
        <v>6350</v>
      </c>
      <c r="V13" s="29">
        <f aca="true" t="shared" si="5" ref="V13:V27">G13*$V$2</f>
        <v>12500</v>
      </c>
      <c r="W13" s="71">
        <f aca="true" t="shared" si="6" ref="W13:W27">V13-U13</f>
        <v>6150</v>
      </c>
    </row>
    <row r="14" spans="1:23" ht="15.75">
      <c r="A14" s="68" t="s">
        <v>33</v>
      </c>
      <c r="B14" s="69"/>
      <c r="C14" s="69"/>
      <c r="D14" s="69"/>
      <c r="E14" s="75"/>
      <c r="F14" s="21">
        <v>100000</v>
      </c>
      <c r="G14" s="22">
        <f t="shared" si="3"/>
        <v>8333.333333333334</v>
      </c>
      <c r="H14" s="39"/>
      <c r="I14" s="70">
        <f>'[1]услуги связи'!B7</f>
        <v>7000</v>
      </c>
      <c r="J14" s="70">
        <f>'[1]услуги связи'!C7</f>
        <v>7000</v>
      </c>
      <c r="K14" s="70">
        <f>'[1]услуги связи'!D7</f>
        <v>7000</v>
      </c>
      <c r="L14" s="70">
        <f>'[1]услуги связи'!E7</f>
        <v>0</v>
      </c>
      <c r="M14" s="70">
        <f>'[1]услуги связи'!F7</f>
        <v>0</v>
      </c>
      <c r="N14" s="70">
        <f>'[1]услуги связи'!G7</f>
        <v>0</v>
      </c>
      <c r="O14" s="70">
        <f>'[1]услуги связи'!H7</f>
        <v>0</v>
      </c>
      <c r="P14" s="70">
        <f>'[1]услуги связи'!I7</f>
        <v>0</v>
      </c>
      <c r="Q14" s="70">
        <f>'[1]услуги связи'!J7</f>
        <v>0</v>
      </c>
      <c r="R14" s="70">
        <f>'[1]услуги связи'!K7</f>
        <v>0</v>
      </c>
      <c r="S14" s="70">
        <f>'[1]услуги связи'!L7</f>
        <v>0</v>
      </c>
      <c r="T14" s="70">
        <f>'[1]услуги связи'!M7</f>
        <v>0</v>
      </c>
      <c r="U14" s="28">
        <f t="shared" si="4"/>
        <v>21000</v>
      </c>
      <c r="V14" s="29">
        <f t="shared" si="5"/>
        <v>25000</v>
      </c>
      <c r="W14" s="71">
        <f t="shared" si="6"/>
        <v>4000</v>
      </c>
    </row>
    <row r="15" spans="1:23" ht="15.75">
      <c r="A15" s="72" t="s">
        <v>34</v>
      </c>
      <c r="B15" s="13"/>
      <c r="C15" s="13"/>
      <c r="D15" s="13"/>
      <c r="E15" s="76"/>
      <c r="F15" s="54">
        <v>7500000</v>
      </c>
      <c r="G15" s="22">
        <f t="shared" si="3"/>
        <v>625000</v>
      </c>
      <c r="H15" s="73"/>
      <c r="I15" s="74">
        <f>'[1]з пл'!B6</f>
        <v>732046.07</v>
      </c>
      <c r="J15" s="74">
        <f>'[1]з пл'!C6</f>
        <v>608014.04</v>
      </c>
      <c r="K15" s="74">
        <f>'[1]з пл'!D6</f>
        <v>699889.22</v>
      </c>
      <c r="L15" s="74">
        <f>'[1]з пл'!E6</f>
        <v>0</v>
      </c>
      <c r="M15" s="77">
        <f>'[1]з пл'!F6</f>
        <v>0</v>
      </c>
      <c r="N15" s="74">
        <f>'[1]з пл'!G6</f>
        <v>0</v>
      </c>
      <c r="O15" s="70">
        <f>'[1]з пл'!H6</f>
        <v>0</v>
      </c>
      <c r="P15" s="70">
        <f>'[1]з пл'!I6</f>
        <v>0</v>
      </c>
      <c r="Q15" s="70">
        <f>'[1]з пл'!J6</f>
        <v>0</v>
      </c>
      <c r="R15" s="70">
        <f>'[1]з пл'!K6</f>
        <v>0</v>
      </c>
      <c r="S15" s="70">
        <f>'[1]з пл'!L6</f>
        <v>0</v>
      </c>
      <c r="T15" s="70">
        <f>'[1]з пл'!M6</f>
        <v>0</v>
      </c>
      <c r="U15" s="28">
        <f>SUM(I15:T15)</f>
        <v>2039949.3299999998</v>
      </c>
      <c r="V15" s="29">
        <f t="shared" si="5"/>
        <v>1875000</v>
      </c>
      <c r="W15" s="71">
        <f t="shared" si="6"/>
        <v>-164949.32999999984</v>
      </c>
    </row>
    <row r="16" spans="1:23" ht="15.75">
      <c r="A16" s="72" t="s">
        <v>35</v>
      </c>
      <c r="B16" s="13"/>
      <c r="C16" s="13"/>
      <c r="D16" s="13"/>
      <c r="E16" s="13"/>
      <c r="F16" s="54">
        <v>500000</v>
      </c>
      <c r="G16" s="22">
        <f t="shared" si="3"/>
        <v>41666.666666666664</v>
      </c>
      <c r="H16" s="73"/>
      <c r="I16" s="74">
        <f>'[1]премиальный фонд'!B5</f>
        <v>145642.36</v>
      </c>
      <c r="J16" s="74">
        <f>'[1]премиальный фонд'!C5</f>
        <v>52244</v>
      </c>
      <c r="K16" s="74">
        <f>'[1]премиальный фонд'!D5</f>
        <v>19184.21</v>
      </c>
      <c r="L16" s="74">
        <f>'[1]премиальный фонд'!E5</f>
        <v>0</v>
      </c>
      <c r="M16" s="77">
        <f>'[1]премиальный фонд'!F5</f>
        <v>0</v>
      </c>
      <c r="N16" s="74">
        <f>'[1]премиальный фонд'!G5</f>
        <v>0</v>
      </c>
      <c r="O16" s="74">
        <f>'[1]премиальный фонд'!H5</f>
        <v>0</v>
      </c>
      <c r="P16" s="74">
        <f>'[1]премиальный фонд'!I5</f>
        <v>0</v>
      </c>
      <c r="Q16" s="74">
        <f>'[1]премиальный фонд'!J5</f>
        <v>0</v>
      </c>
      <c r="R16" s="74">
        <f>'[1]премиальный фонд'!K5</f>
        <v>0</v>
      </c>
      <c r="S16" s="70">
        <f>'[1]премиальный фонд'!L5</f>
        <v>0</v>
      </c>
      <c r="T16" s="70">
        <f>'[1]премиальный фонд'!M5</f>
        <v>0</v>
      </c>
      <c r="U16" s="28">
        <f t="shared" si="4"/>
        <v>217070.56999999998</v>
      </c>
      <c r="V16" s="29">
        <f t="shared" si="5"/>
        <v>125000</v>
      </c>
      <c r="W16" s="71">
        <f t="shared" si="6"/>
        <v>-92070.56999999998</v>
      </c>
    </row>
    <row r="17" spans="1:23" ht="15.75">
      <c r="A17" s="72" t="s">
        <v>36</v>
      </c>
      <c r="B17" s="13"/>
      <c r="C17" s="13"/>
      <c r="D17" s="13"/>
      <c r="E17" s="13"/>
      <c r="F17" s="54">
        <v>2420000</v>
      </c>
      <c r="G17" s="22">
        <f t="shared" si="3"/>
        <v>201666.66666666666</v>
      </c>
      <c r="H17" s="73"/>
      <c r="I17" s="74">
        <f>'[1]налог с ФОТ'!B5</f>
        <v>154797.24000000002</v>
      </c>
      <c r="J17" s="74">
        <f>'[1]налог с ФОТ'!C5</f>
        <v>208497.96</v>
      </c>
      <c r="K17" s="74">
        <f>'[1]налог с ФОТ'!D5</f>
        <v>142831.89</v>
      </c>
      <c r="L17" s="74">
        <f>'[1]налог с ФОТ'!E5</f>
        <v>0</v>
      </c>
      <c r="M17" s="77">
        <f>'[1]налог с ФОТ'!F5</f>
        <v>0</v>
      </c>
      <c r="N17" s="74">
        <f>'[1]налог с ФОТ'!G5</f>
        <v>0</v>
      </c>
      <c r="O17" s="74">
        <f>'[1]налог с ФОТ'!H5</f>
        <v>0</v>
      </c>
      <c r="P17" s="74">
        <f>'[1]налог с ФОТ'!I5</f>
        <v>0</v>
      </c>
      <c r="Q17" s="74">
        <f>'[1]налог с ФОТ'!J5</f>
        <v>0</v>
      </c>
      <c r="R17" s="74">
        <f>'[1]налог с ФОТ'!K5</f>
        <v>0</v>
      </c>
      <c r="S17" s="70">
        <f>'[1]налог с ФОТ'!L5</f>
        <v>0</v>
      </c>
      <c r="T17" s="70">
        <f>'[1]налог с ФОТ'!M5</f>
        <v>0</v>
      </c>
      <c r="U17" s="28">
        <f t="shared" si="4"/>
        <v>506127.09</v>
      </c>
      <c r="V17" s="29">
        <f t="shared" si="5"/>
        <v>605000</v>
      </c>
      <c r="W17" s="71">
        <f t="shared" si="6"/>
        <v>98872.90999999997</v>
      </c>
    </row>
    <row r="18" spans="1:23" ht="15.75">
      <c r="A18" s="72" t="s">
        <v>37</v>
      </c>
      <c r="B18" s="13"/>
      <c r="C18" s="13"/>
      <c r="D18" s="13"/>
      <c r="E18" s="13"/>
      <c r="F18" s="54">
        <v>150000</v>
      </c>
      <c r="G18" s="22">
        <f t="shared" si="3"/>
        <v>12500</v>
      </c>
      <c r="H18" s="73"/>
      <c r="I18" s="74">
        <f>'[1]приобрт инвентаря и оборуд'!B19</f>
        <v>48201</v>
      </c>
      <c r="J18" s="74">
        <f>'[1]приобрт инвентаря и оборуд'!C19</f>
        <v>99916</v>
      </c>
      <c r="K18" s="74">
        <f>'[1]приобрт инвентаря и оборуд'!D19</f>
        <v>6000</v>
      </c>
      <c r="L18" s="74">
        <f>'[1]приобрт инвентаря и оборуд'!E19</f>
        <v>0</v>
      </c>
      <c r="M18" s="74">
        <f>'[1]приобрт инвентаря и оборуд'!F19</f>
        <v>0</v>
      </c>
      <c r="N18" s="74">
        <f>'[1]приобрт инвентаря и оборуд'!G19</f>
        <v>0</v>
      </c>
      <c r="O18" s="74">
        <f>'[1]приобрт инвентаря и оборуд'!H19</f>
        <v>0</v>
      </c>
      <c r="P18" s="74">
        <f>'[1]приобрт инвентаря и оборуд'!I19</f>
        <v>0</v>
      </c>
      <c r="Q18" s="74">
        <f>'[1]приобрт инвентаря и оборуд'!J19</f>
        <v>0</v>
      </c>
      <c r="R18" s="74">
        <f>'[1]приобрт инвентаря и оборуд'!K19</f>
        <v>0</v>
      </c>
      <c r="S18" s="74">
        <f>'[1]приобрт инвентаря и оборуд'!L19</f>
        <v>0</v>
      </c>
      <c r="T18" s="74">
        <f>'[1]приобрт инвентаря и оборуд'!M19</f>
        <v>0</v>
      </c>
      <c r="U18" s="28">
        <f t="shared" si="4"/>
        <v>154117</v>
      </c>
      <c r="V18" s="29">
        <f t="shared" si="5"/>
        <v>37500</v>
      </c>
      <c r="W18" s="71">
        <f t="shared" si="6"/>
        <v>-116617</v>
      </c>
    </row>
    <row r="19" spans="1:23" ht="15.75">
      <c r="A19" s="68" t="s">
        <v>38</v>
      </c>
      <c r="B19" s="69"/>
      <c r="C19" s="69"/>
      <c r="D19" s="69"/>
      <c r="E19" s="69"/>
      <c r="F19" s="21">
        <v>3900000</v>
      </c>
      <c r="G19" s="22">
        <f t="shared" si="3"/>
        <v>325000</v>
      </c>
      <c r="H19" s="39"/>
      <c r="I19" s="70">
        <f>'[1]вывоз мусора'!B10</f>
        <v>500250</v>
      </c>
      <c r="J19" s="70">
        <f>'[1]вывоз мусора'!C10</f>
        <v>535000</v>
      </c>
      <c r="K19" s="70">
        <f>'[1]вывоз мусора'!D10</f>
        <v>555000</v>
      </c>
      <c r="L19" s="70">
        <f>'[1]вывоз мусора'!E10</f>
        <v>0</v>
      </c>
      <c r="M19" s="70">
        <f>'[1]вывоз мусора'!F10</f>
        <v>0</v>
      </c>
      <c r="N19" s="70">
        <f>'[1]вывоз мусора'!G10</f>
        <v>0</v>
      </c>
      <c r="O19" s="70">
        <f>'[1]вывоз мусора'!H10</f>
        <v>0</v>
      </c>
      <c r="P19" s="70">
        <f>'[1]вывоз мусора'!I10</f>
        <v>0</v>
      </c>
      <c r="Q19" s="70">
        <f>'[1]вывоз мусора'!J10</f>
        <v>0</v>
      </c>
      <c r="R19" s="70">
        <f>'[1]вывоз мусора'!K10</f>
        <v>0</v>
      </c>
      <c r="S19" s="70">
        <f>'[1]вывоз мусора'!L10</f>
        <v>0</v>
      </c>
      <c r="T19" s="70">
        <f>'[1]вывоз мусора'!M10</f>
        <v>0</v>
      </c>
      <c r="U19" s="28">
        <f t="shared" si="4"/>
        <v>1590250</v>
      </c>
      <c r="V19" s="29">
        <f>G19*$V$2</f>
        <v>975000</v>
      </c>
      <c r="W19" s="71">
        <f t="shared" si="6"/>
        <v>-615250</v>
      </c>
    </row>
    <row r="20" spans="1:23" ht="15.75">
      <c r="A20" s="68" t="s">
        <v>39</v>
      </c>
      <c r="B20" s="69"/>
      <c r="C20" s="69"/>
      <c r="D20" s="69"/>
      <c r="E20" s="75"/>
      <c r="F20" s="21">
        <v>6210000</v>
      </c>
      <c r="G20" s="22">
        <f t="shared" si="3"/>
        <v>517500</v>
      </c>
      <c r="H20" s="39"/>
      <c r="I20" s="70">
        <f>'[1]сод охраны'!B7</f>
        <v>517121.4</v>
      </c>
      <c r="J20" s="70">
        <f>'[1]сод охраны'!C7</f>
        <v>517121.4</v>
      </c>
      <c r="K20" s="70">
        <f>'[1]сод охраны'!D7</f>
        <v>517121.4</v>
      </c>
      <c r="L20" s="70">
        <f>'[1]сод охраны'!E7</f>
        <v>0</v>
      </c>
      <c r="M20" s="70">
        <f>'[1]сод охраны'!F7</f>
        <v>0</v>
      </c>
      <c r="N20" s="70">
        <f>'[1]сод охраны'!G7</f>
        <v>0</v>
      </c>
      <c r="O20" s="70">
        <f>'[1]сод охраны'!H7</f>
        <v>0</v>
      </c>
      <c r="P20" s="70">
        <f>'[1]сод охраны'!I7</f>
        <v>0</v>
      </c>
      <c r="Q20" s="70">
        <f>'[1]сод охраны'!J7</f>
        <v>0</v>
      </c>
      <c r="R20" s="70">
        <f>'[1]сод охраны'!K7</f>
        <v>0</v>
      </c>
      <c r="S20" s="70">
        <f>'[1]сод охраны'!L7</f>
        <v>0</v>
      </c>
      <c r="T20" s="70">
        <f>'[1]сод охраны'!M7</f>
        <v>0</v>
      </c>
      <c r="U20" s="28">
        <f t="shared" si="4"/>
        <v>1551364.2000000002</v>
      </c>
      <c r="V20" s="29">
        <f t="shared" si="5"/>
        <v>1552500</v>
      </c>
      <c r="W20" s="71">
        <f t="shared" si="6"/>
        <v>1135.7999999998137</v>
      </c>
    </row>
    <row r="21" spans="1:23" ht="15.75">
      <c r="A21" s="72" t="s">
        <v>40</v>
      </c>
      <c r="B21" s="13"/>
      <c r="C21" s="13"/>
      <c r="D21" s="13"/>
      <c r="E21" s="13"/>
      <c r="F21" s="54">
        <v>250000</v>
      </c>
      <c r="G21" s="22">
        <f t="shared" si="3"/>
        <v>20833.333333333332</v>
      </c>
      <c r="H21" s="73"/>
      <c r="I21" s="74">
        <f>'[1]содерж газ оборуд'!B6</f>
        <v>20697.67</v>
      </c>
      <c r="J21" s="74">
        <f>'[1]содерж газ оборуд'!C6</f>
        <v>20697.67</v>
      </c>
      <c r="K21" s="74">
        <f>'[1]содерж газ оборуд'!D6</f>
        <v>20697.67</v>
      </c>
      <c r="L21" s="74">
        <f>'[1]содерж газ оборуд'!E6</f>
        <v>0</v>
      </c>
      <c r="M21" s="74">
        <f>'[1]содерж газ оборуд'!F6</f>
        <v>0</v>
      </c>
      <c r="N21" s="74">
        <f>'[1]содерж газ оборуд'!G6</f>
        <v>0</v>
      </c>
      <c r="O21" s="74">
        <f>'[1]содерж газ оборуд'!H6</f>
        <v>0</v>
      </c>
      <c r="P21" s="74">
        <f>'[1]содерж газ оборуд'!I6</f>
        <v>0</v>
      </c>
      <c r="Q21" s="74">
        <f>'[1]содерж газ оборуд'!J6</f>
        <v>0</v>
      </c>
      <c r="R21" s="74">
        <f>'[1]содерж газ оборуд'!K6</f>
        <v>0</v>
      </c>
      <c r="S21" s="74">
        <f>'[1]содерж газ оборуд'!L6</f>
        <v>0</v>
      </c>
      <c r="T21" s="74">
        <f>'[1]содерж газ оборуд'!M6</f>
        <v>0</v>
      </c>
      <c r="U21" s="28">
        <f t="shared" si="4"/>
        <v>62093.009999999995</v>
      </c>
      <c r="V21" s="29">
        <f t="shared" si="5"/>
        <v>62500</v>
      </c>
      <c r="W21" s="71">
        <f t="shared" si="6"/>
        <v>406.99000000000524</v>
      </c>
    </row>
    <row r="22" spans="1:23" ht="15.75">
      <c r="A22" s="68" t="s">
        <v>41</v>
      </c>
      <c r="B22" s="69"/>
      <c r="C22" s="69"/>
      <c r="D22" s="69"/>
      <c r="E22" s="69"/>
      <c r="F22" s="21">
        <v>400000</v>
      </c>
      <c r="G22" s="22">
        <f t="shared" si="3"/>
        <v>33333.333333333336</v>
      </c>
      <c r="H22" s="39"/>
      <c r="I22" s="70">
        <f>'[1]сод сетей водоснабжения'!B33</f>
        <v>19915</v>
      </c>
      <c r="J22" s="70">
        <f>'[1]сод сетей водоснабжения'!C33</f>
        <v>34233.04</v>
      </c>
      <c r="K22" s="70">
        <f>'[1]сод сетей водоснабжения'!D33</f>
        <v>10346</v>
      </c>
      <c r="L22" s="70">
        <f>'[1]сод сетей водоснабжения'!E33</f>
        <v>0</v>
      </c>
      <c r="M22" s="70">
        <f>'[1]сод сетей водоснабжения'!F33</f>
        <v>0</v>
      </c>
      <c r="N22" s="70">
        <f>'[1]сод сетей водоснабжения'!G33</f>
        <v>0</v>
      </c>
      <c r="O22" s="70">
        <f>'[1]сод сетей водоснабжения'!H33</f>
        <v>0</v>
      </c>
      <c r="P22" s="70">
        <f>'[1]сод сетей водоснабжения'!I33</f>
        <v>0</v>
      </c>
      <c r="Q22" s="70">
        <f>'[1]сод сетей водоснабжения'!J33</f>
        <v>0</v>
      </c>
      <c r="R22" s="70">
        <f>'[1]сод сетей водоснабжения'!K33</f>
        <v>0</v>
      </c>
      <c r="S22" s="70">
        <f>'[1]сод сетей водоснабжения'!L33</f>
        <v>0</v>
      </c>
      <c r="T22" s="70">
        <f>'[1]сод сетей водоснабжения'!M33</f>
        <v>0</v>
      </c>
      <c r="U22" s="28">
        <f t="shared" si="4"/>
        <v>64494.04</v>
      </c>
      <c r="V22" s="29">
        <f t="shared" si="5"/>
        <v>100000</v>
      </c>
      <c r="W22" s="71">
        <f t="shared" si="6"/>
        <v>35505.96</v>
      </c>
    </row>
    <row r="23" spans="1:23" ht="15.75">
      <c r="A23" s="68" t="s">
        <v>42</v>
      </c>
      <c r="B23" s="69"/>
      <c r="C23" s="69"/>
      <c r="D23" s="69"/>
      <c r="E23" s="69"/>
      <c r="F23" s="21">
        <v>150000</v>
      </c>
      <c r="G23" s="22">
        <f t="shared" si="3"/>
        <v>12500</v>
      </c>
      <c r="H23" s="39"/>
      <c r="I23" s="70">
        <f>'[1]сод сетей эл.снабж'!B18</f>
        <v>73442.68</v>
      </c>
      <c r="J23" s="70">
        <f>'[1]сод сетей эл.снабж'!C18</f>
        <v>0</v>
      </c>
      <c r="K23" s="70">
        <f>'[1]сод сетей эл.снабж'!D18</f>
        <v>1545</v>
      </c>
      <c r="L23" s="70">
        <f>'[1]сод сетей эл.снабж'!E18</f>
        <v>0</v>
      </c>
      <c r="M23" s="70">
        <f>'[1]сод сетей эл.снабж'!F18</f>
        <v>0</v>
      </c>
      <c r="N23" s="70">
        <f>'[1]сод сетей эл.снабж'!G18</f>
        <v>0</v>
      </c>
      <c r="O23" s="70">
        <f>'[1]сод сетей эл.снабж'!H18</f>
        <v>0</v>
      </c>
      <c r="P23" s="70">
        <f>'[1]сод сетей эл.снабж'!I18</f>
        <v>0</v>
      </c>
      <c r="Q23" s="70">
        <f>'[1]сод сетей эл.снабж'!J18</f>
        <v>0</v>
      </c>
      <c r="R23" s="70">
        <f>'[1]сод сетей эл.снабж'!K18</f>
        <v>0</v>
      </c>
      <c r="S23" s="70">
        <f>'[1]сод сетей эл.снабж'!L18</f>
        <v>0</v>
      </c>
      <c r="T23" s="70">
        <f>'[1]сод сетей эл.снабж'!M18</f>
        <v>0</v>
      </c>
      <c r="U23" s="28">
        <f t="shared" si="4"/>
        <v>74987.68</v>
      </c>
      <c r="V23" s="29">
        <f t="shared" si="5"/>
        <v>37500</v>
      </c>
      <c r="W23" s="71">
        <f t="shared" si="6"/>
        <v>-37487.67999999999</v>
      </c>
    </row>
    <row r="24" spans="1:23" ht="15.75">
      <c r="A24" s="68" t="s">
        <v>43</v>
      </c>
      <c r="B24" s="69"/>
      <c r="C24" s="69"/>
      <c r="D24" s="69"/>
      <c r="E24" s="69"/>
      <c r="F24" s="21">
        <v>250000</v>
      </c>
      <c r="G24" s="22">
        <f>F24/12</f>
        <v>20833.333333333332</v>
      </c>
      <c r="H24" s="39"/>
      <c r="I24" s="70">
        <f>'[1]сод.сетей канализации'!B21</f>
        <v>17553.4</v>
      </c>
      <c r="J24" s="70">
        <f>'[1]сод.сетей канализации'!C21</f>
        <v>0</v>
      </c>
      <c r="K24" s="70">
        <f>'[1]сод.сетей канализации'!D21</f>
        <v>0</v>
      </c>
      <c r="L24" s="70">
        <f>'[1]сод.сетей канализации'!E21</f>
        <v>0</v>
      </c>
      <c r="M24" s="70">
        <f>'[1]сод.сетей канализации'!F21</f>
        <v>0</v>
      </c>
      <c r="N24" s="70">
        <f>'[1]сод.сетей канализации'!G21</f>
        <v>0</v>
      </c>
      <c r="O24" s="70">
        <f>'[1]сод.сетей канализации'!H21</f>
        <v>0</v>
      </c>
      <c r="P24" s="70">
        <f>'[1]сод.сетей канализации'!I21</f>
        <v>0</v>
      </c>
      <c r="Q24" s="70">
        <f>'[1]сод.сетей канализации'!J21</f>
        <v>0</v>
      </c>
      <c r="R24" s="70">
        <f>'[1]сод.сетей канализации'!K21</f>
        <v>0</v>
      </c>
      <c r="S24" s="70">
        <f>'[1]сод.сетей канализации'!L21</f>
        <v>0</v>
      </c>
      <c r="T24" s="70">
        <f>'[1]сод.сетей канализации'!M21</f>
        <v>0</v>
      </c>
      <c r="U24" s="28">
        <f>SUM(I24:T24)</f>
        <v>17553.4</v>
      </c>
      <c r="V24" s="29">
        <f>G24*$V$2</f>
        <v>62500</v>
      </c>
      <c r="W24" s="71">
        <f>V24-U24</f>
        <v>44946.6</v>
      </c>
    </row>
    <row r="25" spans="1:23" ht="15.75">
      <c r="A25" s="68" t="s">
        <v>44</v>
      </c>
      <c r="B25" s="69"/>
      <c r="C25" s="69"/>
      <c r="D25" s="69"/>
      <c r="E25" s="69"/>
      <c r="F25" s="21">
        <v>150000</v>
      </c>
      <c r="G25" s="22">
        <f t="shared" si="3"/>
        <v>12500</v>
      </c>
      <c r="H25" s="39"/>
      <c r="I25" s="70">
        <f>'[1]ремонт канализации'!B27</f>
        <v>7500</v>
      </c>
      <c r="J25" s="70">
        <f>'[1]ремонт канализации'!C27</f>
        <v>15171.6</v>
      </c>
      <c r="K25" s="70">
        <f>'[1]ремонт канализации'!D27</f>
        <v>10660</v>
      </c>
      <c r="L25" s="70">
        <f>'[1]ремонт канализации'!E27</f>
        <v>0</v>
      </c>
      <c r="M25" s="70">
        <f>'[1]ремонт канализации'!F27</f>
        <v>0</v>
      </c>
      <c r="N25" s="70">
        <f>'[1]ремонт канализации'!G27</f>
        <v>0</v>
      </c>
      <c r="O25" s="70">
        <f>'[1]ремонт канализации'!H27</f>
        <v>0</v>
      </c>
      <c r="P25" s="70">
        <f>'[1]ремонт канализации'!I27</f>
        <v>0</v>
      </c>
      <c r="Q25" s="70">
        <f>'[1]ремонт канализации'!J27</f>
        <v>0</v>
      </c>
      <c r="R25" s="70">
        <f>'[1]ремонт канализации'!K27</f>
        <v>0</v>
      </c>
      <c r="S25" s="70">
        <f>'[1]ремонт канализации'!L27</f>
        <v>0</v>
      </c>
      <c r="T25" s="70">
        <f>'[1]ремонт канализации'!M27</f>
        <v>0</v>
      </c>
      <c r="U25" s="28">
        <f t="shared" si="4"/>
        <v>33331.6</v>
      </c>
      <c r="V25" s="29">
        <f t="shared" si="5"/>
        <v>37500</v>
      </c>
      <c r="W25" s="71">
        <f t="shared" si="6"/>
        <v>4168.4000000000015</v>
      </c>
    </row>
    <row r="26" spans="1:23" ht="15.75">
      <c r="A26" s="68" t="s">
        <v>45</v>
      </c>
      <c r="B26" s="69"/>
      <c r="C26" s="69"/>
      <c r="D26" s="69"/>
      <c r="E26" s="69"/>
      <c r="F26" s="21">
        <v>2300000</v>
      </c>
      <c r="G26" s="22">
        <f t="shared" si="3"/>
        <v>191666.66666666666</v>
      </c>
      <c r="H26" s="39"/>
      <c r="I26" s="70">
        <f>'[1]эл.эн на общ нужды'!B6</f>
        <v>118119.84</v>
      </c>
      <c r="J26" s="70">
        <f>'[1]эл.эн на общ нужды'!C6</f>
        <v>122665.25</v>
      </c>
      <c r="K26" s="70">
        <f>'[1]эл.эн на общ нужды'!D6</f>
        <v>122535.37</v>
      </c>
      <c r="L26" s="70">
        <f>'[1]эл.эн на общ нужды'!E6</f>
        <v>0</v>
      </c>
      <c r="M26" s="70">
        <f>'[1]эл.эн на общ нужды'!F6</f>
        <v>0</v>
      </c>
      <c r="N26" s="70">
        <f>'[1]эл.эн на общ нужды'!G6</f>
        <v>0</v>
      </c>
      <c r="O26" s="70">
        <f>'[1]эл.эн на общ нужды'!H6</f>
        <v>0</v>
      </c>
      <c r="P26" s="70">
        <f>'[1]эл.эн на общ нужды'!I6</f>
        <v>0</v>
      </c>
      <c r="Q26" s="70">
        <f>'[1]эл.эн на общ нужды'!J6</f>
        <v>0</v>
      </c>
      <c r="R26" s="70">
        <f>'[1]эл.эн на общ нужды'!K6</f>
        <v>0</v>
      </c>
      <c r="S26" s="70">
        <f>'[1]эл.эн на общ нужды'!L6</f>
        <v>0</v>
      </c>
      <c r="T26" s="70">
        <f>'[1]эл.эн на общ нужды'!M6</f>
        <v>0</v>
      </c>
      <c r="U26" s="28">
        <f t="shared" si="4"/>
        <v>363320.45999999996</v>
      </c>
      <c r="V26" s="29">
        <f t="shared" si="5"/>
        <v>575000</v>
      </c>
      <c r="W26" s="71">
        <f t="shared" si="6"/>
        <v>211679.54000000004</v>
      </c>
    </row>
    <row r="27" spans="1:23" ht="15.75">
      <c r="A27" s="68" t="s">
        <v>46</v>
      </c>
      <c r="B27" s="69"/>
      <c r="C27" s="69"/>
      <c r="D27" s="69"/>
      <c r="E27" s="69"/>
      <c r="F27" s="21">
        <v>250000</v>
      </c>
      <c r="G27" s="22">
        <f t="shared" si="3"/>
        <v>20833.333333333332</v>
      </c>
      <c r="H27" s="39"/>
      <c r="I27" s="70">
        <f>'[1]содерж дорог'!B32</f>
        <v>114671.43000000001</v>
      </c>
      <c r="J27" s="70">
        <f>'[1]содерж дорог'!C32</f>
        <v>72440.23</v>
      </c>
      <c r="K27" s="70">
        <f>'[1]содерж дорог'!D32</f>
        <v>14243</v>
      </c>
      <c r="L27" s="70">
        <f>'[1]содерж дорог'!E32</f>
        <v>0</v>
      </c>
      <c r="M27" s="70">
        <f>'[1]содерж дорог'!F32</f>
        <v>0</v>
      </c>
      <c r="N27" s="70">
        <f>'[1]содерж дорог'!G32</f>
        <v>0</v>
      </c>
      <c r="O27" s="70">
        <f>'[1]содерж дорог'!H32</f>
        <v>0</v>
      </c>
      <c r="P27" s="70">
        <f>'[1]содерж дорог'!I32</f>
        <v>0</v>
      </c>
      <c r="Q27" s="70">
        <f>'[1]содерж дорог'!J32</f>
        <v>0</v>
      </c>
      <c r="R27" s="70">
        <f>'[1]содерж дорог'!K32</f>
        <v>0</v>
      </c>
      <c r="S27" s="70">
        <f>'[1]содерж дорог'!L32</f>
        <v>0</v>
      </c>
      <c r="T27" s="70">
        <f>'[1]содерж дорог'!M32</f>
        <v>0</v>
      </c>
      <c r="U27" s="28">
        <f t="shared" si="4"/>
        <v>201354.66</v>
      </c>
      <c r="V27" s="29">
        <f t="shared" si="5"/>
        <v>62500</v>
      </c>
      <c r="W27" s="71">
        <f t="shared" si="6"/>
        <v>-138854.66</v>
      </c>
    </row>
    <row r="28" spans="1:23" ht="15.75">
      <c r="A28" s="68" t="s">
        <v>47</v>
      </c>
      <c r="B28" s="69"/>
      <c r="C28" s="69"/>
      <c r="D28" s="69"/>
      <c r="E28" s="69"/>
      <c r="F28" s="21">
        <v>250000</v>
      </c>
      <c r="G28" s="22">
        <f>F28/12</f>
        <v>20833.333333333332</v>
      </c>
      <c r="H28" s="39"/>
      <c r="I28" s="70">
        <f>'[1]благоустройство'!B35</f>
        <v>21328</v>
      </c>
      <c r="J28" s="70">
        <f>'[1]благоустройство'!C35</f>
        <v>33214.8</v>
      </c>
      <c r="K28" s="70">
        <f>'[1]благоустройство'!D35</f>
        <v>109060.6</v>
      </c>
      <c r="L28" s="70">
        <f>'[1]благоустройство'!E35</f>
        <v>0</v>
      </c>
      <c r="M28" s="70">
        <f>'[1]благоустройство'!F35</f>
        <v>0</v>
      </c>
      <c r="N28" s="70">
        <f>'[1]благоустройство'!G35</f>
        <v>0</v>
      </c>
      <c r="O28" s="70">
        <f>'[1]благоустройство'!H35</f>
        <v>0</v>
      </c>
      <c r="P28" s="70">
        <f>'[1]благоустройство'!I35</f>
        <v>0</v>
      </c>
      <c r="Q28" s="70">
        <f>'[1]благоустройство'!J35</f>
        <v>0</v>
      </c>
      <c r="R28" s="70">
        <f>'[1]благоустройство'!K35</f>
        <v>0</v>
      </c>
      <c r="S28" s="70">
        <f>'[1]благоустройство'!L35</f>
        <v>0</v>
      </c>
      <c r="T28" s="70">
        <f>'[1]благоустройство'!M35</f>
        <v>0</v>
      </c>
      <c r="U28" s="28">
        <f>SUM(I28:T28)</f>
        <v>163603.40000000002</v>
      </c>
      <c r="V28" s="29">
        <f>G28*$V$2</f>
        <v>62500</v>
      </c>
      <c r="W28" s="71">
        <f>V28-U28</f>
        <v>-101103.40000000002</v>
      </c>
    </row>
    <row r="29" spans="1:23" ht="15.75">
      <c r="A29" s="68" t="s">
        <v>48</v>
      </c>
      <c r="B29" s="69"/>
      <c r="C29" s="69"/>
      <c r="D29" s="69"/>
      <c r="E29" s="69"/>
      <c r="F29" s="21">
        <v>650000</v>
      </c>
      <c r="G29" s="22" t="s">
        <v>49</v>
      </c>
      <c r="H29" s="39"/>
      <c r="I29" s="70">
        <f>'[1]ямочный ремонт'!B11</f>
        <v>189000</v>
      </c>
      <c r="J29" s="70">
        <f>'[1]ямочный ремонт'!C11</f>
        <v>126000</v>
      </c>
      <c r="K29" s="70">
        <f>'[1]ямочный ремонт'!D11</f>
        <v>302250</v>
      </c>
      <c r="L29" s="70">
        <f>'[1]ямочный ремонт'!E11</f>
        <v>0</v>
      </c>
      <c r="M29" s="70">
        <f>'[1]ямочный ремонт'!F11</f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78">
        <f t="shared" si="4"/>
        <v>617250</v>
      </c>
      <c r="V29" s="37">
        <f>F29</f>
        <v>650000</v>
      </c>
      <c r="W29" s="71">
        <f>V29-U29</f>
        <v>32750</v>
      </c>
    </row>
    <row r="30" spans="1:23" ht="15.75">
      <c r="A30" s="68" t="s">
        <v>50</v>
      </c>
      <c r="B30" s="69"/>
      <c r="C30" s="69"/>
      <c r="D30" s="69"/>
      <c r="E30" s="69"/>
      <c r="F30" s="21">
        <v>800000</v>
      </c>
      <c r="G30" s="22" t="s">
        <v>49</v>
      </c>
      <c r="H30" s="39"/>
      <c r="I30" s="70"/>
      <c r="J30" s="70"/>
      <c r="K30" s="70">
        <v>800000</v>
      </c>
      <c r="L30" s="70"/>
      <c r="M30" s="70"/>
      <c r="N30" s="70"/>
      <c r="O30" s="70"/>
      <c r="P30" s="70"/>
      <c r="Q30" s="70"/>
      <c r="R30" s="70"/>
      <c r="S30" s="70"/>
      <c r="T30" s="70"/>
      <c r="U30" s="78">
        <f t="shared" si="4"/>
        <v>800000</v>
      </c>
      <c r="V30" s="37">
        <f>F30</f>
        <v>800000</v>
      </c>
      <c r="W30" s="71">
        <f>V30-U30</f>
        <v>0</v>
      </c>
    </row>
    <row r="31" spans="1:23" ht="15.75">
      <c r="A31" s="79" t="s">
        <v>51</v>
      </c>
      <c r="B31" s="80"/>
      <c r="C31" s="80"/>
      <c r="D31" s="80"/>
      <c r="E31" s="80"/>
      <c r="F31" s="81">
        <v>241600</v>
      </c>
      <c r="G31" s="82" t="s">
        <v>49</v>
      </c>
      <c r="H31" s="83"/>
      <c r="I31" s="84"/>
      <c r="J31" s="84"/>
      <c r="K31" s="84"/>
      <c r="L31" s="84">
        <v>241600</v>
      </c>
      <c r="M31" s="84"/>
      <c r="N31" s="84"/>
      <c r="O31" s="84"/>
      <c r="P31" s="84"/>
      <c r="Q31" s="84"/>
      <c r="R31" s="84"/>
      <c r="S31" s="84"/>
      <c r="T31" s="84"/>
      <c r="U31" s="78">
        <f t="shared" si="4"/>
        <v>241600</v>
      </c>
      <c r="V31" s="37">
        <f>F31</f>
        <v>241600</v>
      </c>
      <c r="W31" s="71">
        <f>V31-U31</f>
        <v>0</v>
      </c>
    </row>
    <row r="32" spans="1:23" ht="16.5" thickBot="1">
      <c r="A32" s="85" t="s">
        <v>52</v>
      </c>
      <c r="B32" s="86"/>
      <c r="C32" s="86"/>
      <c r="D32" s="86"/>
      <c r="E32" s="86"/>
      <c r="F32" s="87">
        <v>1363580</v>
      </c>
      <c r="G32" s="44">
        <f t="shared" si="3"/>
        <v>113631.66666666667</v>
      </c>
      <c r="H32" s="45"/>
      <c r="I32" s="88">
        <f>'[1]резервный фонд'!B38</f>
        <v>93291</v>
      </c>
      <c r="J32" s="88">
        <f>'[1]резервный фонд'!C38</f>
        <v>17222.32</v>
      </c>
      <c r="K32" s="88">
        <f>'[1]резервный фонд'!D38</f>
        <v>296115</v>
      </c>
      <c r="L32" s="88">
        <f>'[1]резервный фонд'!E38</f>
        <v>0</v>
      </c>
      <c r="M32" s="88">
        <f>'[1]резервный фонд'!F38</f>
        <v>0</v>
      </c>
      <c r="N32" s="88">
        <f>'[1]резервный фонд'!G38</f>
        <v>0</v>
      </c>
      <c r="O32" s="88">
        <f>'[1]резервный фонд'!H38</f>
        <v>0</v>
      </c>
      <c r="P32" s="88">
        <f>'[1]резервный фонд'!I38</f>
        <v>0</v>
      </c>
      <c r="Q32" s="88">
        <f>'[1]резервный фонд'!J38</f>
        <v>0</v>
      </c>
      <c r="R32" s="88">
        <f>'[1]резервный фонд'!K38</f>
        <v>0</v>
      </c>
      <c r="S32" s="88">
        <f>'[1]резервный фонд'!L38</f>
        <v>0</v>
      </c>
      <c r="T32" s="88">
        <f>'[1]резервный фонд'!M38</f>
        <v>0</v>
      </c>
      <c r="U32" s="48">
        <f t="shared" si="4"/>
        <v>406628.32</v>
      </c>
      <c r="V32" s="48">
        <f>G32*V2</f>
        <v>340895</v>
      </c>
      <c r="W32" s="89">
        <f>V32-U32</f>
        <v>-65733.32</v>
      </c>
    </row>
    <row r="33" spans="1:23" ht="15.75">
      <c r="A33" s="90" t="s">
        <v>53</v>
      </c>
      <c r="B33" s="91"/>
      <c r="C33" s="91"/>
      <c r="D33" s="91"/>
      <c r="E33" s="92"/>
      <c r="F33" s="54">
        <f>SUM(F12:F32)</f>
        <v>28635180</v>
      </c>
      <c r="G33" s="55">
        <f>SUM(G12:G32)</f>
        <v>2245298.333333333</v>
      </c>
      <c r="H33" s="73"/>
      <c r="I33" s="93">
        <f aca="true" t="shared" si="7" ref="I33:W33">SUM(I12:I32)</f>
        <v>2874409.68</v>
      </c>
      <c r="J33" s="93">
        <f t="shared" si="7"/>
        <v>2524031.0199999996</v>
      </c>
      <c r="K33" s="93">
        <f t="shared" si="7"/>
        <v>3684365.56</v>
      </c>
      <c r="L33" s="94">
        <f t="shared" si="7"/>
        <v>241600</v>
      </c>
      <c r="M33" s="94">
        <f t="shared" si="7"/>
        <v>0</v>
      </c>
      <c r="N33" s="94">
        <f t="shared" si="7"/>
        <v>0</v>
      </c>
      <c r="O33" s="94">
        <f t="shared" si="7"/>
        <v>0</v>
      </c>
      <c r="P33" s="94">
        <f t="shared" si="7"/>
        <v>0</v>
      </c>
      <c r="Q33" s="94">
        <f t="shared" si="7"/>
        <v>0</v>
      </c>
      <c r="R33" s="94">
        <f t="shared" si="7"/>
        <v>0</v>
      </c>
      <c r="S33" s="94">
        <f t="shared" si="7"/>
        <v>0</v>
      </c>
      <c r="T33" s="94">
        <f t="shared" si="7"/>
        <v>0</v>
      </c>
      <c r="U33" s="58">
        <f t="shared" si="7"/>
        <v>9324406.260000002</v>
      </c>
      <c r="V33" s="58">
        <f t="shared" si="7"/>
        <v>8427495</v>
      </c>
      <c r="W33" s="58">
        <f t="shared" si="7"/>
        <v>-896911.2600000002</v>
      </c>
    </row>
    <row r="34" spans="1:23" ht="12.75">
      <c r="A34" s="95"/>
      <c r="B34" s="95"/>
      <c r="C34" s="95"/>
      <c r="D34" s="95"/>
      <c r="E34" s="95"/>
      <c r="F34" s="4"/>
      <c r="G34" s="4"/>
      <c r="H34" s="95"/>
      <c r="I34" s="4"/>
      <c r="J34" s="4"/>
      <c r="K34" s="4"/>
      <c r="L34" s="95"/>
      <c r="M34" s="95"/>
      <c r="N34" s="95"/>
      <c r="O34" s="95"/>
      <c r="P34" s="95"/>
      <c r="Q34" s="95"/>
      <c r="R34" s="95"/>
      <c r="S34" s="95"/>
      <c r="T34" s="95"/>
      <c r="U34" s="4"/>
      <c r="V34" s="4"/>
      <c r="W34" s="4"/>
    </row>
    <row r="35" spans="1:23" ht="15.75">
      <c r="A35" s="96" t="s">
        <v>54</v>
      </c>
      <c r="B35" s="97"/>
      <c r="C35" s="97"/>
      <c r="D35" s="97"/>
      <c r="E35" s="98"/>
      <c r="F35" s="99">
        <v>4000000</v>
      </c>
      <c r="G35" s="100" t="s">
        <v>49</v>
      </c>
      <c r="H35" s="98"/>
      <c r="I35" s="101">
        <f>'[1]Ремонт водопров. (закольцовка)'!B17</f>
        <v>490204.5</v>
      </c>
      <c r="J35" s="101">
        <f>'[1]Ремонт водопров. (закольцовка)'!C17</f>
        <v>3551556.5</v>
      </c>
      <c r="K35" s="101">
        <f>'[1]Ремонт водопров. (закольцовка)'!D17</f>
        <v>0</v>
      </c>
      <c r="L35" s="101">
        <f>'[1]Ремонт водопров. (закольцовка)'!E17</f>
        <v>0</v>
      </c>
      <c r="M35" s="101">
        <f>'[1]Ремонт водопров. (закольцовка)'!F17</f>
        <v>0</v>
      </c>
      <c r="N35" s="101">
        <f>'[1]Ремонт водопров. (закольцовка)'!G17</f>
        <v>0</v>
      </c>
      <c r="O35" s="101">
        <f>'[1]Ремонт водопров. (закольцовка)'!H17</f>
        <v>0</v>
      </c>
      <c r="P35" s="101">
        <f>'[1]Ремонт водопров. (закольцовка)'!I17</f>
        <v>0</v>
      </c>
      <c r="Q35" s="101">
        <f>'[1]Ремонт водопров. (закольцовка)'!J17</f>
        <v>0</v>
      </c>
      <c r="R35" s="101">
        <f>'[1]Ремонт водопров. (закольцовка)'!K17</f>
        <v>0</v>
      </c>
      <c r="S35" s="101">
        <v>0</v>
      </c>
      <c r="T35" s="98">
        <v>0</v>
      </c>
      <c r="U35" s="30">
        <f>SUM(I35:T35)</f>
        <v>4041761</v>
      </c>
      <c r="V35" s="102" t="s">
        <v>49</v>
      </c>
      <c r="W35" s="30">
        <f>F35-U35</f>
        <v>-41761</v>
      </c>
    </row>
  </sheetData>
  <mergeCells count="22">
    <mergeCell ref="A33:E33"/>
    <mergeCell ref="A35:D35"/>
    <mergeCell ref="V3:V4"/>
    <mergeCell ref="W3:W4"/>
    <mergeCell ref="A10:E10"/>
    <mergeCell ref="A11:E11"/>
    <mergeCell ref="R3:R4"/>
    <mergeCell ref="S3:S4"/>
    <mergeCell ref="T3:T4"/>
    <mergeCell ref="U3:U4"/>
    <mergeCell ref="N3:N4"/>
    <mergeCell ref="O3:O4"/>
    <mergeCell ref="P3:P4"/>
    <mergeCell ref="Q3:Q4"/>
    <mergeCell ref="J3:J4"/>
    <mergeCell ref="K3:K4"/>
    <mergeCell ref="L3:L4"/>
    <mergeCell ref="M3:M4"/>
    <mergeCell ref="A3:E3"/>
    <mergeCell ref="F3:F4"/>
    <mergeCell ref="G3:G4"/>
    <mergeCell ref="I3:I4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2020-09-05T13:26:08Z</dcterms:created>
  <dcterms:modified xsi:type="dcterms:W3CDTF">2020-09-05T13:28:31Z</dcterms:modified>
  <cp:category/>
  <cp:version/>
  <cp:contentType/>
  <cp:contentStatus/>
</cp:coreProperties>
</file>