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31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<sst xmlns="http://schemas.openxmlformats.org/spreadsheetml/2006/main" count="56" uniqueCount="52">
  <si>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 xml:space="preserve">Исполнение финансового плана ДНТ "КП "Согласие" за период с июня 2018 по январь 2019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</si>
  <si>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</si>
  <si>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</si>
  <si>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</si>
  <si>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</si>
  <si>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</si>
  <si>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</si>
  <si>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</si>
  <si>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</si>
  <si>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</si>
  <si>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</si>
  <si>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</si>
  <si>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</si>
  <si>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Итого за 8 мес.</t>
  </si>
  <si>
    <t>Бюджет          за 8 мес.</t>
  </si>
  <si>
    <t>Недобор(-) Перевыполн.(+)</t>
  </si>
  <si>
    <t xml:space="preserve"> 01.06.16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</si>
  <si>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</si>
  <si>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</si>
  <si>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</si>
  <si>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</si>
  <si>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</si>
  <si>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</si>
  <si>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</si>
  <si>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</si>
  <si>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</si>
  <si>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</si>
  <si>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</si>
  <si>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</si>
  <si>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</si>
  <si>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</si>
  <si>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</si>
  <si>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</si>
  <si>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(12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</si>
  <si>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</si>
  <si>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</si>
  <si>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</si>
  <si>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</si>
  <si>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</si>
  <si>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</si>
  <si>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</si>
  <si>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</si>
  <si>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</si>
  <si>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</si>
  <si>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</si>
  <si>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Ямочный ремонт дорог</t>
  </si>
  <si>
    <t>Благоустройство территории</t>
  </si>
  <si>
    <t>Фонд поощрения ПП</t>
  </si>
  <si>
    <t>Социальн. налоги с Фонда поощр. ПП</t>
  </si>
  <si>
    <t>Резервный фонд 5%</t>
  </si>
  <si>
    <t xml:space="preserve">     ИТОГО РАСХОДЫ</t>
  </si>
  <si>
    <t xml:space="preserve">Ремонт водопровода в лесном массиве (закольцовка)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</si>
</sst>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3" fontId="21" fillId="2" borderId="16" xfId="0" applyNumberFormat="1" applyFont="1" applyFill="1" applyBorder="1" applyAlignment="1">
      <alignment horizontal="center"/>
    </xf>
    <xf numFmtId="3" fontId="21" fillId="8" borderId="16" xfId="0" applyNumberFormat="1" applyFont="1" applyFill="1" applyBorder="1" applyAlignment="1">
      <alignment horizontal="center"/>
    </xf>
    <xf numFmtId="3" fontId="23" fillId="3" borderId="16" xfId="0" applyNumberFormat="1" applyFont="1" applyFill="1" applyBorder="1" applyAlignment="1">
      <alignment/>
    </xf>
    <xf numFmtId="3" fontId="23" fillId="3" borderId="16" xfId="0" applyNumberFormat="1" applyFont="1" applyFill="1" applyBorder="1" applyAlignment="1">
      <alignment horizontal="center"/>
    </xf>
    <xf numFmtId="3" fontId="24" fillId="3" borderId="16" xfId="0" applyNumberFormat="1" applyFont="1" applyFill="1" applyBorder="1" applyAlignment="1">
      <alignment horizontal="center" vertical="center"/>
    </xf>
    <xf numFmtId="3" fontId="23" fillId="3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/>
    </xf>
    <xf numFmtId="3" fontId="24" fillId="24" borderId="16" xfId="0" applyNumberFormat="1" applyFont="1" applyFill="1" applyBorder="1" applyAlignment="1">
      <alignment/>
    </xf>
    <xf numFmtId="3" fontId="21" fillId="0" borderId="16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23" borderId="16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4" fillId="24" borderId="16" xfId="0" applyFont="1" applyFill="1" applyBorder="1" applyAlignment="1">
      <alignment/>
    </xf>
    <xf numFmtId="0" fontId="21" fillId="23" borderId="17" xfId="0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3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/>
    </xf>
    <xf numFmtId="3" fontId="23" fillId="5" borderId="16" xfId="0" applyNumberFormat="1" applyFont="1" applyFill="1" applyBorder="1" applyAlignment="1">
      <alignment horizontal="center" vertical="center"/>
    </xf>
    <xf numFmtId="3" fontId="23" fillId="5" borderId="16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3" fontId="21" fillId="0" borderId="18" xfId="0" applyNumberFormat="1" applyFont="1" applyBorder="1" applyAlignment="1">
      <alignment horizontal="center"/>
    </xf>
    <xf numFmtId="3" fontId="21" fillId="8" borderId="18" xfId="0" applyNumberFormat="1" applyFont="1" applyFill="1" applyBorder="1" applyAlignment="1">
      <alignment horizontal="center"/>
    </xf>
    <xf numFmtId="0" fontId="23" fillId="0" borderId="18" xfId="0" applyFont="1" applyBorder="1" applyAlignment="1">
      <alignment/>
    </xf>
    <xf numFmtId="3" fontId="23" fillId="3" borderId="18" xfId="0" applyNumberFormat="1" applyFont="1" applyFill="1" applyBorder="1" applyAlignment="1">
      <alignment horizontal="center"/>
    </xf>
    <xf numFmtId="0" fontId="23" fillId="3" borderId="18" xfId="0" applyFont="1" applyFill="1" applyBorder="1" applyAlignment="1">
      <alignment/>
    </xf>
    <xf numFmtId="0" fontId="23" fillId="3" borderId="18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/>
    </xf>
    <xf numFmtId="3" fontId="23" fillId="0" borderId="18" xfId="0" applyNumberFormat="1" applyFont="1" applyBorder="1" applyAlignment="1">
      <alignment/>
    </xf>
    <xf numFmtId="0" fontId="24" fillId="24" borderId="18" xfId="0" applyFont="1" applyFill="1" applyBorder="1" applyAlignment="1">
      <alignment/>
    </xf>
    <xf numFmtId="3" fontId="21" fillId="0" borderId="19" xfId="0" applyNumberFormat="1" applyFont="1" applyBorder="1" applyAlignment="1">
      <alignment horizontal="center"/>
    </xf>
    <xf numFmtId="3" fontId="21" fillId="23" borderId="18" xfId="0" applyNumberFormat="1" applyFont="1" applyFill="1" applyBorder="1" applyAlignment="1">
      <alignment horizontal="center"/>
    </xf>
    <xf numFmtId="3" fontId="21" fillId="2" borderId="13" xfId="0" applyNumberFormat="1" applyFont="1" applyFill="1" applyBorder="1" applyAlignment="1">
      <alignment horizontal="center"/>
    </xf>
    <xf numFmtId="3" fontId="21" fillId="8" borderId="13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/>
    </xf>
    <xf numFmtId="3" fontId="21" fillId="3" borderId="13" xfId="0" applyNumberFormat="1" applyFont="1" applyFill="1" applyBorder="1" applyAlignment="1">
      <alignment horizontal="center"/>
    </xf>
    <xf numFmtId="3" fontId="23" fillId="0" borderId="13" xfId="0" applyNumberFormat="1" applyFont="1" applyBorder="1" applyAlignment="1">
      <alignment/>
    </xf>
    <xf numFmtId="3" fontId="24" fillId="24" borderId="13" xfId="0" applyNumberFormat="1" applyFont="1" applyFill="1" applyBorder="1" applyAlignment="1">
      <alignment/>
    </xf>
    <xf numFmtId="3" fontId="21" fillId="0" borderId="13" xfId="0" applyNumberFormat="1" applyFont="1" applyBorder="1" applyAlignment="1">
      <alignment horizontal="center"/>
    </xf>
    <xf numFmtId="3" fontId="21" fillId="23" borderId="13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5" fillId="24" borderId="15" xfId="0" applyFon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3" fontId="23" fillId="4" borderId="16" xfId="0" applyNumberFormat="1" applyFont="1" applyFill="1" applyBorder="1" applyAlignment="1">
      <alignment horizontal="center"/>
    </xf>
    <xf numFmtId="3" fontId="21" fillId="5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3" fillId="0" borderId="13" xfId="0" applyFont="1" applyBorder="1" applyAlignment="1">
      <alignment/>
    </xf>
    <xf numFmtId="3" fontId="23" fillId="4" borderId="13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4" fillId="4" borderId="13" xfId="0" applyNumberFormat="1" applyFont="1" applyFill="1" applyBorder="1" applyAlignment="1">
      <alignment horizontal="center"/>
    </xf>
    <xf numFmtId="3" fontId="21" fillId="25" borderId="16" xfId="0" applyNumberFormat="1" applyFont="1" applyFill="1" applyBorder="1" applyAlignment="1">
      <alignment horizontal="center"/>
    </xf>
    <xf numFmtId="3" fontId="21" fillId="25" borderId="12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3" fontId="21" fillId="2" borderId="11" xfId="0" applyNumberFormat="1" applyFont="1" applyFill="1" applyBorder="1" applyAlignment="1">
      <alignment horizontal="center"/>
    </xf>
    <xf numFmtId="3" fontId="21" fillId="8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3" fontId="23" fillId="4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24" fillId="24" borderId="1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3" fontId="21" fillId="2" borderId="18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24" borderId="18" xfId="0" applyNumberFormat="1" applyFont="1" applyFill="1" applyBorder="1" applyAlignment="1">
      <alignment/>
    </xf>
    <xf numFmtId="3" fontId="21" fillId="5" borderId="18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/>
    </xf>
    <xf numFmtId="3" fontId="21" fillId="10" borderId="13" xfId="0" applyNumberFormat="1" applyFont="1" applyFill="1" applyBorder="1" applyAlignment="1">
      <alignment horizontal="center" vertical="center"/>
    </xf>
    <xf numFmtId="3" fontId="21" fillId="10" borderId="13" xfId="0" applyNumberFormat="1" applyFont="1" applyFill="1" applyBorder="1" applyAlignment="1">
      <alignment horizontal="center"/>
    </xf>
    <xf numFmtId="0" fontId="27" fillId="23" borderId="15" xfId="0" applyFont="1" applyFill="1" applyBorder="1" applyAlignment="1">
      <alignment/>
    </xf>
    <xf numFmtId="0" fontId="19" fillId="23" borderId="16" xfId="0" applyFont="1" applyFill="1" applyBorder="1" applyAlignment="1">
      <alignment horizontal="center"/>
    </xf>
    <xf numFmtId="0" fontId="27" fillId="23" borderId="16" xfId="0" applyFont="1" applyFill="1" applyBorder="1" applyAlignment="1">
      <alignment horizontal="center"/>
    </xf>
    <xf numFmtId="3" fontId="19" fillId="23" borderId="16" xfId="0" applyNumberFormat="1" applyFont="1" applyFill="1" applyBorder="1" applyAlignment="1">
      <alignment horizontal="center"/>
    </xf>
    <xf numFmtId="164" fontId="28" fillId="23" borderId="15" xfId="59" applyNumberFormat="1" applyFont="1" applyFill="1" applyBorder="1" applyAlignment="1">
      <alignment horizontal="center"/>
    </xf>
    <xf numFmtId="0" fontId="22" fillId="3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26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7" fillId="23" borderId="15" xfId="0" applyFont="1" applyFill="1" applyBorder="1" applyAlignment="1">
      <alignment wrapText="1"/>
    </xf>
    <xf numFmtId="0" fontId="0" fillId="23" borderId="15" xfId="0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2" fillId="4" borderId="15" xfId="0" applyFont="1" applyFill="1" applyBorder="1" applyAlignment="1">
      <alignment wrapText="1"/>
    </xf>
    <xf numFmtId="0" fontId="0" fillId="0" borderId="15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W32" sqref="W32"/>
    </sheetView>
  </sheetViews>
  <sheetFormatPr defaultColWidth="9.140625" defaultRowHeight="15"/>
  <cols>
    <col min="6" max="6" width="13.28125" style="0" bestFit="1" customWidth="1"/>
    <col min="7" max="7" width="10.8515625" style="0" customWidth="1"/>
    <col min="8" max="8" width="0" style="0" hidden="1" customWidth="1"/>
    <col min="9" max="9" width="10.421875" style="0" customWidth="1"/>
    <col min="10" max="10" width="11.00390625" style="0" customWidth="1"/>
    <col min="11" max="12" width="10.7109375" style="0" customWidth="1"/>
    <col min="13" max="13" width="10.57421875" style="0" customWidth="1"/>
    <col min="14" max="14" width="10.28125" style="0" customWidth="1"/>
    <col min="15" max="16" width="10.421875" style="0" customWidth="1"/>
    <col min="17" max="20" width="0" style="0" hidden="1" customWidth="1"/>
    <col min="21" max="21" width="12.7109375" style="0" customWidth="1"/>
    <col min="22" max="22" width="14.00390625" style="0" customWidth="1"/>
    <col min="23" max="23" width="13.140625" style="0" customWidth="1"/>
  </cols>
  <sheetData>
    <row r="1" spans="1:23" ht="18">
      <c r="A1" s="1"/>
      <c r="B1" s="2"/>
      <c r="C1" s="3"/>
      <c r="D1" s="3"/>
      <c r="E1" s="3"/>
      <c r="F1" s="4"/>
      <c r="G1" s="5" t="s">
        <v>0</v>
      </c>
      <c r="H1" s="5"/>
      <c r="I1" s="5"/>
      <c r="J1" s="5"/>
      <c r="K1" s="5"/>
      <c r="L1" s="5"/>
      <c r="M1" s="6"/>
      <c r="N1" s="7"/>
      <c r="O1" s="7"/>
      <c r="P1" s="8"/>
      <c r="Q1" s="7"/>
      <c r="R1" s="7"/>
      <c r="S1" s="7"/>
      <c r="T1" s="7"/>
      <c r="U1" s="7"/>
      <c r="V1" s="9"/>
      <c r="W1" s="9"/>
    </row>
    <row r="2" spans="1:23" ht="15.75">
      <c r="A2" s="110" t="s">
        <v>1</v>
      </c>
      <c r="B2" s="111"/>
      <c r="C2" s="111"/>
      <c r="D2" s="111"/>
      <c r="E2" s="112"/>
      <c r="F2" s="113" t="s">
        <v>2</v>
      </c>
      <c r="G2" s="113" t="s">
        <v>3</v>
      </c>
      <c r="H2" s="10" t="s">
        <v>4</v>
      </c>
      <c r="I2" s="115" t="s">
        <v>5</v>
      </c>
      <c r="J2" s="115" t="s">
        <v>6</v>
      </c>
      <c r="K2" s="115" t="s">
        <v>7</v>
      </c>
      <c r="L2" s="115" t="s">
        <v>8</v>
      </c>
      <c r="M2" s="11" t="s">
        <v>9</v>
      </c>
      <c r="N2" s="11" t="s">
        <v>10</v>
      </c>
      <c r="O2" s="12" t="s">
        <v>11</v>
      </c>
      <c r="P2" s="12" t="s">
        <v>12</v>
      </c>
      <c r="Q2" s="10"/>
      <c r="R2" s="10"/>
      <c r="S2" s="13"/>
      <c r="T2" s="13"/>
      <c r="U2" s="113" t="s">
        <v>13</v>
      </c>
      <c r="V2" s="113" t="s">
        <v>14</v>
      </c>
      <c r="W2" s="123" t="s">
        <v>15</v>
      </c>
    </row>
    <row r="3" spans="1:23" ht="15">
      <c r="A3" s="14"/>
      <c r="B3" s="15"/>
      <c r="C3" s="15"/>
      <c r="D3" s="15"/>
      <c r="E3" s="15"/>
      <c r="F3" s="114"/>
      <c r="G3" s="114"/>
      <c r="H3" s="16" t="s">
        <v>16</v>
      </c>
      <c r="I3" s="116"/>
      <c r="J3" s="116"/>
      <c r="K3" s="116"/>
      <c r="L3" s="116"/>
      <c r="M3" s="17" t="s">
        <v>9</v>
      </c>
      <c r="N3" s="17" t="s">
        <v>10</v>
      </c>
      <c r="O3" s="18" t="s">
        <v>11</v>
      </c>
      <c r="P3" s="18" t="s">
        <v>12</v>
      </c>
      <c r="Q3" s="18" t="s">
        <v>17</v>
      </c>
      <c r="R3" s="18" t="s">
        <v>18</v>
      </c>
      <c r="S3" s="19" t="s">
        <v>19</v>
      </c>
      <c r="T3" s="19" t="s">
        <v>20</v>
      </c>
      <c r="U3" s="114"/>
      <c r="V3" s="122"/>
      <c r="W3" s="124"/>
    </row>
    <row r="4" spans="1:23" ht="15.75">
      <c r="A4" s="20" t="s">
        <v>21</v>
      </c>
      <c r="B4" s="21"/>
      <c r="C4" s="21"/>
      <c r="D4" s="21"/>
      <c r="E4" s="21"/>
      <c r="F4" s="22">
        <v>29065680</v>
      </c>
      <c r="G4" s="23">
        <v>2422140</v>
      </c>
      <c r="H4" s="24"/>
      <c r="I4" s="25">
        <v>2452160</v>
      </c>
      <c r="J4" s="25">
        <v>2304430</v>
      </c>
      <c r="K4" s="25">
        <v>3021026</v>
      </c>
      <c r="L4" s="24">
        <v>2244029</v>
      </c>
      <c r="M4" s="26">
        <v>2787065</v>
      </c>
      <c r="N4" s="27">
        <v>1660629</v>
      </c>
      <c r="O4" s="25">
        <v>2071730</v>
      </c>
      <c r="P4" s="25">
        <v>2079202</v>
      </c>
      <c r="Q4" s="28"/>
      <c r="R4" s="28"/>
      <c r="S4" s="29"/>
      <c r="T4" s="29"/>
      <c r="U4" s="30">
        <v>18620271</v>
      </c>
      <c r="V4" s="31">
        <v>19377120</v>
      </c>
      <c r="W4" s="32">
        <v>-756849</v>
      </c>
    </row>
    <row r="5" spans="1:23" ht="15.75">
      <c r="A5" s="20" t="s">
        <v>22</v>
      </c>
      <c r="B5" s="21"/>
      <c r="C5" s="21"/>
      <c r="D5" s="21"/>
      <c r="E5" s="21"/>
      <c r="F5" s="33"/>
      <c r="G5" s="33"/>
      <c r="H5" s="34"/>
      <c r="I5" s="33"/>
      <c r="J5" s="33"/>
      <c r="K5" s="33"/>
      <c r="L5" s="34"/>
      <c r="M5" s="35"/>
      <c r="N5" s="35"/>
      <c r="O5" s="34"/>
      <c r="P5" s="34"/>
      <c r="Q5" s="34"/>
      <c r="R5" s="34"/>
      <c r="S5" s="36"/>
      <c r="T5" s="29"/>
      <c r="U5" s="30">
        <v>0</v>
      </c>
      <c r="V5" s="31"/>
      <c r="W5" s="37"/>
    </row>
    <row r="6" spans="1:23" ht="15.75">
      <c r="A6" s="20" t="s">
        <v>23</v>
      </c>
      <c r="B6" s="21"/>
      <c r="C6" s="21"/>
      <c r="D6" s="21"/>
      <c r="E6" s="21"/>
      <c r="F6" s="22">
        <v>300000</v>
      </c>
      <c r="G6" s="23">
        <v>25000</v>
      </c>
      <c r="H6" s="28"/>
      <c r="I6" s="25">
        <v>81454</v>
      </c>
      <c r="J6" s="25">
        <v>48076</v>
      </c>
      <c r="K6" s="25">
        <v>68542</v>
      </c>
      <c r="L6" s="24">
        <v>70233</v>
      </c>
      <c r="M6" s="26">
        <v>47024</v>
      </c>
      <c r="N6" s="27">
        <v>29113</v>
      </c>
      <c r="O6" s="25">
        <v>25380</v>
      </c>
      <c r="P6" s="25">
        <v>12950</v>
      </c>
      <c r="Q6" s="28"/>
      <c r="R6" s="28"/>
      <c r="S6" s="29"/>
      <c r="T6" s="29"/>
      <c r="U6" s="30">
        <v>382772</v>
      </c>
      <c r="V6" s="31">
        <v>200000</v>
      </c>
      <c r="W6" s="32">
        <v>182772</v>
      </c>
    </row>
    <row r="7" spans="1:23" ht="15.75">
      <c r="A7" s="20" t="s">
        <v>24</v>
      </c>
      <c r="B7" s="21"/>
      <c r="C7" s="21"/>
      <c r="D7" s="21"/>
      <c r="E7" s="21"/>
      <c r="F7" s="38"/>
      <c r="G7" s="38"/>
      <c r="H7" s="39"/>
      <c r="I7" s="40"/>
      <c r="J7" s="40"/>
      <c r="K7" s="40"/>
      <c r="L7" s="39"/>
      <c r="M7" s="41"/>
      <c r="N7" s="42"/>
      <c r="O7" s="40"/>
      <c r="P7" s="25">
        <v>60000</v>
      </c>
      <c r="Q7" s="28"/>
      <c r="R7" s="28"/>
      <c r="S7" s="29"/>
      <c r="T7" s="29"/>
      <c r="U7" s="30">
        <v>60000</v>
      </c>
      <c r="V7" s="31"/>
      <c r="W7" s="32">
        <v>60000</v>
      </c>
    </row>
    <row r="8" spans="1:23" ht="15.75">
      <c r="A8" s="20" t="s">
        <v>25</v>
      </c>
      <c r="B8" s="21"/>
      <c r="C8" s="21"/>
      <c r="D8" s="21"/>
      <c r="E8" s="21"/>
      <c r="F8" s="43"/>
      <c r="G8" s="43"/>
      <c r="H8" s="34"/>
      <c r="I8" s="43"/>
      <c r="J8" s="43"/>
      <c r="K8" s="43"/>
      <c r="L8" s="28"/>
      <c r="M8" s="42"/>
      <c r="N8" s="44">
        <v>15045</v>
      </c>
      <c r="O8" s="45">
        <v>13463</v>
      </c>
      <c r="P8" s="45">
        <v>14575</v>
      </c>
      <c r="Q8" s="28"/>
      <c r="R8" s="28"/>
      <c r="S8" s="29"/>
      <c r="T8" s="29"/>
      <c r="U8" s="30">
        <v>43083</v>
      </c>
      <c r="V8" s="31"/>
      <c r="W8" s="32">
        <v>43083</v>
      </c>
    </row>
    <row r="9" spans="1:23" ht="16.5" thickBot="1">
      <c r="A9" s="46" t="s">
        <v>26</v>
      </c>
      <c r="B9" s="47"/>
      <c r="C9" s="48"/>
      <c r="D9" s="48"/>
      <c r="E9" s="48"/>
      <c r="F9" s="49">
        <v>559800</v>
      </c>
      <c r="G9" s="50">
        <v>46650</v>
      </c>
      <c r="H9" s="51"/>
      <c r="I9" s="52">
        <v>37740</v>
      </c>
      <c r="J9" s="52">
        <v>85370</v>
      </c>
      <c r="K9" s="52">
        <v>65240</v>
      </c>
      <c r="L9" s="53">
        <v>59911</v>
      </c>
      <c r="M9" s="54">
        <v>116175</v>
      </c>
      <c r="N9" s="54">
        <v>30045</v>
      </c>
      <c r="O9" s="55">
        <v>95089.62</v>
      </c>
      <c r="P9" s="55">
        <v>52457</v>
      </c>
      <c r="Q9" s="56"/>
      <c r="R9" s="51"/>
      <c r="S9" s="57"/>
      <c r="T9" s="57"/>
      <c r="U9" s="49">
        <v>542027.62</v>
      </c>
      <c r="V9" s="58">
        <v>373200</v>
      </c>
      <c r="W9" s="59">
        <v>168827.62</v>
      </c>
    </row>
    <row r="10" spans="1:23" ht="15.75">
      <c r="A10" s="125" t="s">
        <v>27</v>
      </c>
      <c r="B10" s="126"/>
      <c r="C10" s="126"/>
      <c r="D10" s="126"/>
      <c r="E10" s="127"/>
      <c r="F10" s="60">
        <v>29925480</v>
      </c>
      <c r="G10" s="61">
        <v>2493790</v>
      </c>
      <c r="H10" s="62">
        <v>0</v>
      </c>
      <c r="I10" s="63">
        <v>2571354</v>
      </c>
      <c r="J10" s="63">
        <v>2437876</v>
      </c>
      <c r="K10" s="63">
        <v>3154808</v>
      </c>
      <c r="L10" s="63">
        <v>2374173</v>
      </c>
      <c r="M10" s="63">
        <v>2950264</v>
      </c>
      <c r="N10" s="63">
        <v>1734832</v>
      </c>
      <c r="O10" s="63">
        <v>2205662.62</v>
      </c>
      <c r="P10" s="63">
        <v>2219184</v>
      </c>
      <c r="Q10" s="64"/>
      <c r="R10" s="64"/>
      <c r="S10" s="65"/>
      <c r="T10" s="65"/>
      <c r="U10" s="66">
        <v>19648153.62</v>
      </c>
      <c r="V10" s="31">
        <v>19950320</v>
      </c>
      <c r="W10" s="67">
        <v>-302166.37999999896</v>
      </c>
    </row>
    <row r="11" spans="1:23" ht="63">
      <c r="A11" s="128" t="s">
        <v>28</v>
      </c>
      <c r="B11" s="129"/>
      <c r="C11" s="129"/>
      <c r="D11" s="129"/>
      <c r="E11" s="129"/>
      <c r="F11" s="68"/>
      <c r="G11" s="68"/>
      <c r="H11" s="69"/>
      <c r="I11" s="68"/>
      <c r="J11" s="68"/>
      <c r="K11" s="68"/>
      <c r="L11" s="69"/>
      <c r="M11" s="70"/>
      <c r="N11" s="70"/>
      <c r="O11" s="69"/>
      <c r="P11" s="69"/>
      <c r="Q11" s="69"/>
      <c r="R11" s="69"/>
      <c r="S11" s="71"/>
      <c r="T11" s="71"/>
      <c r="U11" s="72"/>
      <c r="V11" s="73"/>
      <c r="W11" s="74" t="s">
        <v>29</v>
      </c>
    </row>
    <row r="12" spans="1:23" ht="15.75">
      <c r="A12" s="75" t="s">
        <v>30</v>
      </c>
      <c r="B12" s="76"/>
      <c r="C12" s="76"/>
      <c r="D12" s="76"/>
      <c r="E12" s="76"/>
      <c r="F12" s="22">
        <v>700000</v>
      </c>
      <c r="G12" s="23">
        <v>58333.333333333336</v>
      </c>
      <c r="H12" s="34"/>
      <c r="I12" s="77">
        <v>34862</v>
      </c>
      <c r="J12" s="77">
        <v>44617</v>
      </c>
      <c r="K12" s="77">
        <v>41772</v>
      </c>
      <c r="L12" s="77">
        <v>37210.13</v>
      </c>
      <c r="M12" s="77">
        <v>104346.89</v>
      </c>
      <c r="N12" s="77">
        <f>105524.4</f>
        <v>105524.4</v>
      </c>
      <c r="O12" s="77">
        <v>36454.6</v>
      </c>
      <c r="P12" s="77">
        <v>58416</v>
      </c>
      <c r="Q12" s="28"/>
      <c r="R12" s="28"/>
      <c r="S12" s="29"/>
      <c r="T12" s="29"/>
      <c r="U12" s="30">
        <f>463203.02</f>
        <v>463203.02</v>
      </c>
      <c r="V12" s="31">
        <v>466666.6666666667</v>
      </c>
      <c r="W12" s="78">
        <v>3463.6466666666674</v>
      </c>
    </row>
    <row r="13" spans="1:23" ht="15.75">
      <c r="A13" s="79" t="s">
        <v>31</v>
      </c>
      <c r="B13" s="15"/>
      <c r="C13" s="15"/>
      <c r="D13" s="15"/>
      <c r="E13" s="15"/>
      <c r="F13" s="60">
        <v>150000</v>
      </c>
      <c r="G13" s="23">
        <v>12500</v>
      </c>
      <c r="H13" s="80"/>
      <c r="I13" s="81">
        <v>15390</v>
      </c>
      <c r="J13" s="81">
        <v>8290</v>
      </c>
      <c r="K13" s="81">
        <v>11724</v>
      </c>
      <c r="L13" s="81">
        <v>7234.38</v>
      </c>
      <c r="M13" s="81">
        <f>260434-228734</f>
        <v>31700</v>
      </c>
      <c r="N13" s="81">
        <f>54765-52030</f>
        <v>2735</v>
      </c>
      <c r="O13" s="77">
        <v>890</v>
      </c>
      <c r="P13" s="77">
        <v>0</v>
      </c>
      <c r="Q13" s="64"/>
      <c r="R13" s="64"/>
      <c r="S13" s="65"/>
      <c r="T13" s="65"/>
      <c r="U13" s="30">
        <f>358727.38-52030-228734</f>
        <v>77963.38</v>
      </c>
      <c r="V13" s="31">
        <v>100000</v>
      </c>
      <c r="W13" s="78">
        <f>-258727.38+228734+52030</f>
        <v>22036.619999999995</v>
      </c>
    </row>
    <row r="14" spans="1:23" ht="15.75">
      <c r="A14" s="75" t="s">
        <v>32</v>
      </c>
      <c r="B14" s="76"/>
      <c r="C14" s="76"/>
      <c r="D14" s="76"/>
      <c r="E14" s="82"/>
      <c r="F14" s="22">
        <v>100000</v>
      </c>
      <c r="G14" s="23">
        <v>8333.333333333334</v>
      </c>
      <c r="H14" s="34"/>
      <c r="I14" s="77">
        <v>8235</v>
      </c>
      <c r="J14" s="77">
        <v>8432</v>
      </c>
      <c r="K14" s="77">
        <v>8166</v>
      </c>
      <c r="L14" s="77">
        <v>6500</v>
      </c>
      <c r="M14" s="77">
        <v>6500</v>
      </c>
      <c r="N14" s="77">
        <v>7000</v>
      </c>
      <c r="O14" s="77">
        <v>14000</v>
      </c>
      <c r="P14" s="77">
        <v>7000</v>
      </c>
      <c r="Q14" s="28"/>
      <c r="R14" s="28"/>
      <c r="S14" s="29"/>
      <c r="T14" s="29"/>
      <c r="U14" s="30">
        <v>65833</v>
      </c>
      <c r="V14" s="31">
        <v>66666.66666666667</v>
      </c>
      <c r="W14" s="78">
        <v>833.6666666666715</v>
      </c>
    </row>
    <row r="15" spans="1:23" ht="15.75">
      <c r="A15" s="79" t="s">
        <v>33</v>
      </c>
      <c r="B15" s="15"/>
      <c r="C15" s="15"/>
      <c r="D15" s="15"/>
      <c r="E15" s="83"/>
      <c r="F15" s="60">
        <v>7500000</v>
      </c>
      <c r="G15" s="23">
        <v>625000</v>
      </c>
      <c r="H15" s="80"/>
      <c r="I15" s="81">
        <v>629289</v>
      </c>
      <c r="J15" s="81">
        <v>690168</v>
      </c>
      <c r="K15" s="81">
        <v>537675</v>
      </c>
      <c r="L15" s="81">
        <v>515932.4</v>
      </c>
      <c r="M15" s="84">
        <v>559403.41</v>
      </c>
      <c r="N15" s="81">
        <v>564857.06</v>
      </c>
      <c r="O15" s="77">
        <v>531386.9</v>
      </c>
      <c r="P15" s="77">
        <v>758877</v>
      </c>
      <c r="Q15" s="64"/>
      <c r="R15" s="64"/>
      <c r="S15" s="65"/>
      <c r="T15" s="65"/>
      <c r="U15" s="30">
        <v>4787588.77</v>
      </c>
      <c r="V15" s="31">
        <v>5000000</v>
      </c>
      <c r="W15" s="78">
        <v>212411.23</v>
      </c>
    </row>
    <row r="16" spans="1:23" ht="15.75">
      <c r="A16" s="79" t="s">
        <v>34</v>
      </c>
      <c r="B16" s="15"/>
      <c r="C16" s="15"/>
      <c r="D16" s="15"/>
      <c r="E16" s="15"/>
      <c r="F16" s="60">
        <v>500000</v>
      </c>
      <c r="G16" s="23">
        <v>41666.666666666664</v>
      </c>
      <c r="H16" s="80"/>
      <c r="I16" s="81">
        <v>0</v>
      </c>
      <c r="J16" s="81">
        <v>0</v>
      </c>
      <c r="K16" s="81">
        <v>58000</v>
      </c>
      <c r="L16" s="81">
        <v>0</v>
      </c>
      <c r="M16" s="84">
        <v>116152</v>
      </c>
      <c r="N16" s="81">
        <v>0</v>
      </c>
      <c r="O16" s="81">
        <v>52500</v>
      </c>
      <c r="P16" s="81">
        <v>87757.35</v>
      </c>
      <c r="Q16" s="64"/>
      <c r="R16" s="64"/>
      <c r="S16" s="65"/>
      <c r="T16" s="65"/>
      <c r="U16" s="30">
        <v>314409.35</v>
      </c>
      <c r="V16" s="31">
        <v>333333.3333333333</v>
      </c>
      <c r="W16" s="78">
        <v>18923.983333333337</v>
      </c>
    </row>
    <row r="17" spans="1:23" ht="15.75">
      <c r="A17" s="79" t="s">
        <v>35</v>
      </c>
      <c r="B17" s="15"/>
      <c r="C17" s="15"/>
      <c r="D17" s="15"/>
      <c r="E17" s="15"/>
      <c r="F17" s="60">
        <v>2416000</v>
      </c>
      <c r="G17" s="23">
        <v>201333.33333333334</v>
      </c>
      <c r="H17" s="80"/>
      <c r="I17" s="81">
        <v>210787</v>
      </c>
      <c r="J17" s="81">
        <v>201379</v>
      </c>
      <c r="K17" s="81">
        <v>151376</v>
      </c>
      <c r="L17" s="81">
        <v>159447.66</v>
      </c>
      <c r="M17" s="84">
        <v>200851.71</v>
      </c>
      <c r="N17" s="81">
        <v>139350.86</v>
      </c>
      <c r="O17" s="81">
        <v>150306.68</v>
      </c>
      <c r="P17" s="81">
        <v>210171</v>
      </c>
      <c r="Q17" s="64"/>
      <c r="R17" s="64"/>
      <c r="S17" s="65"/>
      <c r="T17" s="65"/>
      <c r="U17" s="30">
        <v>1423669.91</v>
      </c>
      <c r="V17" s="31">
        <v>1610666.6666666667</v>
      </c>
      <c r="W17" s="78">
        <v>186996.75666666683</v>
      </c>
    </row>
    <row r="18" spans="1:23" ht="15.75">
      <c r="A18" s="79" t="s">
        <v>36</v>
      </c>
      <c r="B18" s="15"/>
      <c r="C18" s="15"/>
      <c r="D18" s="15"/>
      <c r="E18" s="15"/>
      <c r="F18" s="60">
        <v>200000</v>
      </c>
      <c r="G18" s="23">
        <v>16666.666666666668</v>
      </c>
      <c r="H18" s="80"/>
      <c r="I18" s="81">
        <v>18490</v>
      </c>
      <c r="J18" s="81">
        <v>25716</v>
      </c>
      <c r="K18" s="81">
        <v>0</v>
      </c>
      <c r="L18" s="81">
        <v>4990</v>
      </c>
      <c r="M18" s="81">
        <v>0</v>
      </c>
      <c r="N18" s="81">
        <v>20050</v>
      </c>
      <c r="O18" s="81">
        <v>1980</v>
      </c>
      <c r="P18" s="81">
        <v>0</v>
      </c>
      <c r="Q18" s="64"/>
      <c r="R18" s="64"/>
      <c r="S18" s="65"/>
      <c r="T18" s="65"/>
      <c r="U18" s="30">
        <v>71226</v>
      </c>
      <c r="V18" s="31">
        <v>133333.33333333334</v>
      </c>
      <c r="W18" s="78">
        <v>62107.33333333334</v>
      </c>
    </row>
    <row r="19" spans="1:23" ht="15.75">
      <c r="A19" s="75" t="s">
        <v>37</v>
      </c>
      <c r="B19" s="76"/>
      <c r="C19" s="76"/>
      <c r="D19" s="76"/>
      <c r="E19" s="76"/>
      <c r="F19" s="22">
        <v>3502000</v>
      </c>
      <c r="G19" s="23">
        <v>291833.3333333333</v>
      </c>
      <c r="H19" s="34"/>
      <c r="I19" s="77">
        <v>263300</v>
      </c>
      <c r="J19" s="77">
        <v>271868</v>
      </c>
      <c r="K19" s="77">
        <v>280000</v>
      </c>
      <c r="L19" s="77">
        <v>280000</v>
      </c>
      <c r="M19" s="77">
        <v>497800</v>
      </c>
      <c r="N19" s="77">
        <v>540000</v>
      </c>
      <c r="O19" s="77">
        <v>370000</v>
      </c>
      <c r="P19" s="77">
        <v>180000</v>
      </c>
      <c r="Q19" s="28"/>
      <c r="R19" s="28"/>
      <c r="S19" s="29"/>
      <c r="T19" s="29"/>
      <c r="U19" s="30">
        <v>2682968</v>
      </c>
      <c r="V19" s="31">
        <v>2334666.6666666665</v>
      </c>
      <c r="W19" s="78">
        <v>-348301.3333333335</v>
      </c>
    </row>
    <row r="20" spans="1:23" ht="15.75">
      <c r="A20" s="75" t="s">
        <v>38</v>
      </c>
      <c r="B20" s="76"/>
      <c r="C20" s="76"/>
      <c r="D20" s="76"/>
      <c r="E20" s="82"/>
      <c r="F20" s="22">
        <v>6840000</v>
      </c>
      <c r="G20" s="23">
        <v>570000</v>
      </c>
      <c r="H20" s="34"/>
      <c r="I20" s="77">
        <v>570000</v>
      </c>
      <c r="J20" s="77">
        <v>570000</v>
      </c>
      <c r="K20" s="77">
        <v>570000</v>
      </c>
      <c r="L20" s="77">
        <v>570000</v>
      </c>
      <c r="M20" s="77">
        <f>570000+228734</f>
        <v>798734</v>
      </c>
      <c r="N20" s="77">
        <v>570000</v>
      </c>
      <c r="O20" s="77">
        <v>570000</v>
      </c>
      <c r="P20" s="77">
        <v>570000</v>
      </c>
      <c r="Q20" s="28"/>
      <c r="R20" s="28"/>
      <c r="S20" s="29"/>
      <c r="T20" s="29"/>
      <c r="U20" s="30">
        <f>4560000+228734</f>
        <v>4788734</v>
      </c>
      <c r="V20" s="31">
        <v>4560000</v>
      </c>
      <c r="W20" s="78">
        <v>-228734</v>
      </c>
    </row>
    <row r="21" spans="1:23" ht="15.75">
      <c r="A21" s="79" t="s">
        <v>39</v>
      </c>
      <c r="B21" s="15"/>
      <c r="C21" s="15"/>
      <c r="D21" s="15"/>
      <c r="E21" s="15"/>
      <c r="F21" s="60">
        <v>230000</v>
      </c>
      <c r="G21" s="23">
        <v>19166.666666666668</v>
      </c>
      <c r="H21" s="80"/>
      <c r="I21" s="81">
        <v>17930</v>
      </c>
      <c r="J21" s="81">
        <v>17930</v>
      </c>
      <c r="K21" s="81">
        <v>17930</v>
      </c>
      <c r="L21" s="81">
        <v>17930</v>
      </c>
      <c r="M21" s="81">
        <v>17930</v>
      </c>
      <c r="N21" s="81">
        <v>17930</v>
      </c>
      <c r="O21" s="81">
        <v>17930</v>
      </c>
      <c r="P21" s="81">
        <v>20049</v>
      </c>
      <c r="Q21" s="64"/>
      <c r="R21" s="64"/>
      <c r="S21" s="65"/>
      <c r="T21" s="65"/>
      <c r="U21" s="30">
        <v>145559</v>
      </c>
      <c r="V21" s="31">
        <v>153333.33333333334</v>
      </c>
      <c r="W21" s="78">
        <v>7774.333333333343</v>
      </c>
    </row>
    <row r="22" spans="1:23" ht="15.75">
      <c r="A22" s="75" t="s">
        <v>40</v>
      </c>
      <c r="B22" s="76"/>
      <c r="C22" s="76"/>
      <c r="D22" s="76"/>
      <c r="E22" s="76"/>
      <c r="F22" s="22">
        <v>360000</v>
      </c>
      <c r="G22" s="23">
        <v>30000</v>
      </c>
      <c r="H22" s="34"/>
      <c r="I22" s="77">
        <v>8104</v>
      </c>
      <c r="J22" s="77">
        <v>29738</v>
      </c>
      <c r="K22" s="77">
        <v>0</v>
      </c>
      <c r="L22" s="77">
        <v>0</v>
      </c>
      <c r="M22" s="77">
        <v>34452.98</v>
      </c>
      <c r="N22" s="77">
        <v>859.8</v>
      </c>
      <c r="O22" s="77">
        <v>10633</v>
      </c>
      <c r="P22" s="77">
        <v>52378.3</v>
      </c>
      <c r="Q22" s="28"/>
      <c r="R22" s="28"/>
      <c r="S22" s="29"/>
      <c r="T22" s="29"/>
      <c r="U22" s="30">
        <v>136166.08</v>
      </c>
      <c r="V22" s="31">
        <v>240000</v>
      </c>
      <c r="W22" s="78">
        <v>103833.92</v>
      </c>
    </row>
    <row r="23" spans="1:23" ht="15.75">
      <c r="A23" s="75" t="s">
        <v>41</v>
      </c>
      <c r="B23" s="76"/>
      <c r="C23" s="76"/>
      <c r="D23" s="76"/>
      <c r="E23" s="76"/>
      <c r="F23" s="22">
        <v>470000</v>
      </c>
      <c r="G23" s="23">
        <v>39166.666666666664</v>
      </c>
      <c r="H23" s="34"/>
      <c r="I23" s="77">
        <v>102545</v>
      </c>
      <c r="J23" s="77">
        <v>70761.03</v>
      </c>
      <c r="K23" s="77">
        <v>32000</v>
      </c>
      <c r="L23" s="77">
        <v>32000</v>
      </c>
      <c r="M23" s="77">
        <v>1643.2</v>
      </c>
      <c r="N23" s="77">
        <v>17725</v>
      </c>
      <c r="O23" s="77">
        <v>29284.42</v>
      </c>
      <c r="P23" s="77">
        <v>1000</v>
      </c>
      <c r="Q23" s="28"/>
      <c r="R23" s="28"/>
      <c r="S23" s="29"/>
      <c r="T23" s="29"/>
      <c r="U23" s="30">
        <v>286958.65</v>
      </c>
      <c r="V23" s="31">
        <v>313333.3333333333</v>
      </c>
      <c r="W23" s="78">
        <v>26374.68333333329</v>
      </c>
    </row>
    <row r="24" spans="1:23" ht="15.75">
      <c r="A24" s="75" t="s">
        <v>42</v>
      </c>
      <c r="B24" s="76"/>
      <c r="C24" s="76"/>
      <c r="D24" s="76"/>
      <c r="E24" s="76"/>
      <c r="F24" s="22">
        <v>200000</v>
      </c>
      <c r="G24" s="23">
        <v>16666.666666666668</v>
      </c>
      <c r="H24" s="34"/>
      <c r="I24" s="77">
        <v>16768</v>
      </c>
      <c r="J24" s="77">
        <v>3827</v>
      </c>
      <c r="K24" s="77">
        <v>2602</v>
      </c>
      <c r="L24" s="77">
        <v>0</v>
      </c>
      <c r="M24" s="77">
        <v>2816.93</v>
      </c>
      <c r="N24" s="77">
        <v>38673.28</v>
      </c>
      <c r="O24" s="77">
        <v>53993.8</v>
      </c>
      <c r="P24" s="77">
        <v>5208</v>
      </c>
      <c r="Q24" s="28"/>
      <c r="R24" s="28"/>
      <c r="S24" s="29"/>
      <c r="T24" s="29"/>
      <c r="U24" s="30">
        <v>123889.01</v>
      </c>
      <c r="V24" s="31">
        <v>133333.33333333334</v>
      </c>
      <c r="W24" s="78">
        <v>9444.323333333334</v>
      </c>
    </row>
    <row r="25" spans="1:23" ht="15.75">
      <c r="A25" s="75" t="s">
        <v>43</v>
      </c>
      <c r="B25" s="76"/>
      <c r="C25" s="76"/>
      <c r="D25" s="76"/>
      <c r="E25" s="76"/>
      <c r="F25" s="22">
        <v>2400000</v>
      </c>
      <c r="G25" s="23">
        <v>200000</v>
      </c>
      <c r="H25" s="34"/>
      <c r="I25" s="77">
        <v>119463</v>
      </c>
      <c r="J25" s="77">
        <v>99476</v>
      </c>
      <c r="K25" s="77">
        <v>149510</v>
      </c>
      <c r="L25" s="77">
        <v>148000</v>
      </c>
      <c r="M25" s="77">
        <v>130757</v>
      </c>
      <c r="N25" s="77">
        <v>248946.88</v>
      </c>
      <c r="O25" s="77">
        <v>222828</v>
      </c>
      <c r="P25" s="77">
        <v>230000</v>
      </c>
      <c r="Q25" s="28"/>
      <c r="R25" s="28"/>
      <c r="S25" s="29"/>
      <c r="T25" s="29"/>
      <c r="U25" s="30">
        <v>1348980.88</v>
      </c>
      <c r="V25" s="31">
        <v>1600000</v>
      </c>
      <c r="W25" s="78">
        <v>251019.12</v>
      </c>
    </row>
    <row r="26" spans="1:23" ht="15.75">
      <c r="A26" s="75" t="s">
        <v>44</v>
      </c>
      <c r="B26" s="76"/>
      <c r="C26" s="76"/>
      <c r="D26" s="76"/>
      <c r="E26" s="76"/>
      <c r="F26" s="22">
        <v>350000</v>
      </c>
      <c r="G26" s="23">
        <v>29166.666666666668</v>
      </c>
      <c r="H26" s="34"/>
      <c r="I26" s="77">
        <v>22105</v>
      </c>
      <c r="J26" s="77">
        <v>17559</v>
      </c>
      <c r="K26" s="77">
        <v>0</v>
      </c>
      <c r="L26" s="77">
        <v>28373.02</v>
      </c>
      <c r="M26" s="77">
        <v>21307.6</v>
      </c>
      <c r="N26" s="77">
        <v>41498</v>
      </c>
      <c r="O26" s="77">
        <v>34357</v>
      </c>
      <c r="P26" s="77">
        <v>20485.4</v>
      </c>
      <c r="Q26" s="28"/>
      <c r="R26" s="28"/>
      <c r="S26" s="29"/>
      <c r="T26" s="29"/>
      <c r="U26" s="30">
        <v>185685.02</v>
      </c>
      <c r="V26" s="31">
        <v>233333.33333333334</v>
      </c>
      <c r="W26" s="78">
        <v>47648.31333333335</v>
      </c>
    </row>
    <row r="27" spans="1:23" ht="15.75">
      <c r="A27" s="75" t="s">
        <v>45</v>
      </c>
      <c r="B27" s="76"/>
      <c r="C27" s="76"/>
      <c r="D27" s="76"/>
      <c r="E27" s="76"/>
      <c r="F27" s="22">
        <v>400000</v>
      </c>
      <c r="G27" s="23"/>
      <c r="H27" s="34"/>
      <c r="I27" s="77">
        <v>0</v>
      </c>
      <c r="J27" s="77">
        <v>0</v>
      </c>
      <c r="K27" s="77">
        <v>397805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28"/>
      <c r="R27" s="28"/>
      <c r="S27" s="29"/>
      <c r="T27" s="29"/>
      <c r="U27" s="85">
        <v>397805</v>
      </c>
      <c r="V27" s="86">
        <v>400000</v>
      </c>
      <c r="W27" s="78">
        <v>2195</v>
      </c>
    </row>
    <row r="28" spans="1:23" ht="15.75">
      <c r="A28" s="75" t="s">
        <v>46</v>
      </c>
      <c r="B28" s="76"/>
      <c r="C28" s="76"/>
      <c r="D28" s="76"/>
      <c r="E28" s="76"/>
      <c r="F28" s="22">
        <v>250000</v>
      </c>
      <c r="G28" s="23">
        <v>20833.333333333332</v>
      </c>
      <c r="H28" s="34"/>
      <c r="I28" s="77">
        <v>43597</v>
      </c>
      <c r="J28" s="77">
        <v>24105</v>
      </c>
      <c r="K28" s="77">
        <v>10769</v>
      </c>
      <c r="L28" s="77">
        <v>156528.55</v>
      </c>
      <c r="M28" s="77">
        <v>131427.6</v>
      </c>
      <c r="N28" s="77">
        <v>58217</v>
      </c>
      <c r="O28" s="77">
        <v>3329</v>
      </c>
      <c r="P28" s="77">
        <v>13398</v>
      </c>
      <c r="Q28" s="28"/>
      <c r="R28" s="28"/>
      <c r="S28" s="29"/>
      <c r="T28" s="29"/>
      <c r="U28" s="30">
        <v>441371.15</v>
      </c>
      <c r="V28" s="31">
        <v>166666.66666666666</v>
      </c>
      <c r="W28" s="78">
        <v>-274704.4833333334</v>
      </c>
    </row>
    <row r="29" spans="1:23" ht="15.75">
      <c r="A29" s="75" t="s">
        <v>47</v>
      </c>
      <c r="B29" s="76"/>
      <c r="C29" s="76"/>
      <c r="D29" s="76"/>
      <c r="E29" s="76"/>
      <c r="F29" s="22">
        <v>700000</v>
      </c>
      <c r="G29" s="23"/>
      <c r="H29" s="34"/>
      <c r="I29" s="77">
        <v>700000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28"/>
      <c r="R29" s="28"/>
      <c r="S29" s="29"/>
      <c r="T29" s="29"/>
      <c r="U29" s="85">
        <v>700000</v>
      </c>
      <c r="V29" s="86">
        <v>700000</v>
      </c>
      <c r="W29" s="78">
        <v>0</v>
      </c>
    </row>
    <row r="30" spans="1:23" ht="15.75">
      <c r="A30" s="87" t="s">
        <v>48</v>
      </c>
      <c r="B30" s="88"/>
      <c r="C30" s="88"/>
      <c r="D30" s="88"/>
      <c r="E30" s="88"/>
      <c r="F30" s="89">
        <v>211400</v>
      </c>
      <c r="G30" s="90"/>
      <c r="H30" s="91"/>
      <c r="I30" s="92">
        <v>210000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3"/>
      <c r="R30" s="93"/>
      <c r="S30" s="94"/>
      <c r="T30" s="94"/>
      <c r="U30" s="85">
        <v>210000</v>
      </c>
      <c r="V30" s="86">
        <v>210000</v>
      </c>
      <c r="W30" s="78">
        <v>0</v>
      </c>
    </row>
    <row r="31" spans="1:23" ht="16.5" thickBot="1">
      <c r="A31" s="95" t="s">
        <v>49</v>
      </c>
      <c r="B31" s="96"/>
      <c r="C31" s="96"/>
      <c r="D31" s="96"/>
      <c r="E31" s="96"/>
      <c r="F31" s="97">
        <v>1358170</v>
      </c>
      <c r="G31" s="50">
        <v>113180.83333333333</v>
      </c>
      <c r="H31" s="51"/>
      <c r="I31" s="98">
        <v>0</v>
      </c>
      <c r="J31" s="98">
        <v>0</v>
      </c>
      <c r="K31" s="98">
        <v>0</v>
      </c>
      <c r="L31" s="98">
        <v>79960</v>
      </c>
      <c r="M31" s="98">
        <v>0</v>
      </c>
      <c r="N31" s="98">
        <f>226599+52030</f>
        <v>278629</v>
      </c>
      <c r="O31" s="98">
        <v>31000</v>
      </c>
      <c r="P31" s="98">
        <v>82925</v>
      </c>
      <c r="Q31" s="56"/>
      <c r="R31" s="56"/>
      <c r="S31" s="99"/>
      <c r="T31" s="99"/>
      <c r="U31" s="49">
        <f>420484+52030</f>
        <v>472514</v>
      </c>
      <c r="V31" s="49">
        <v>905446.6666666666</v>
      </c>
      <c r="W31" s="100">
        <f>484962.666666667-52030</f>
        <v>432932.666666667</v>
      </c>
    </row>
    <row r="32" spans="1:23" ht="15.75">
      <c r="A32" s="117" t="s">
        <v>50</v>
      </c>
      <c r="B32" s="118"/>
      <c r="C32" s="118"/>
      <c r="D32" s="118"/>
      <c r="E32" s="119"/>
      <c r="F32" s="60">
        <v>28837570</v>
      </c>
      <c r="G32" s="61">
        <v>2293847.5</v>
      </c>
      <c r="H32" s="80"/>
      <c r="I32" s="101">
        <v>2990865</v>
      </c>
      <c r="J32" s="101">
        <v>2083866.03</v>
      </c>
      <c r="K32" s="101">
        <v>2269329</v>
      </c>
      <c r="L32" s="102">
        <v>2044106.14</v>
      </c>
      <c r="M32" s="102">
        <v>2655823.32</v>
      </c>
      <c r="N32" s="103">
        <v>2651996.28</v>
      </c>
      <c r="O32" s="104">
        <v>2130873.4</v>
      </c>
      <c r="P32" s="104">
        <v>2297665.05</v>
      </c>
      <c r="Q32" s="64">
        <v>0</v>
      </c>
      <c r="R32" s="64">
        <v>0</v>
      </c>
      <c r="S32" s="65">
        <v>0</v>
      </c>
      <c r="T32" s="65">
        <v>0</v>
      </c>
      <c r="U32" s="66">
        <v>19124524.22</v>
      </c>
      <c r="V32" s="66">
        <v>19660780.000000004</v>
      </c>
      <c r="W32" s="66">
        <v>536255.7800000005</v>
      </c>
    </row>
    <row r="33" spans="6:23" ht="15">
      <c r="F33" s="9"/>
      <c r="G33" s="9"/>
      <c r="I33" s="9"/>
      <c r="J33" s="9"/>
      <c r="K33" s="9"/>
      <c r="U33" s="9"/>
      <c r="V33" s="9"/>
      <c r="W33" s="9"/>
    </row>
    <row r="34" spans="1:23" ht="15.75">
      <c r="A34" s="120" t="s">
        <v>51</v>
      </c>
      <c r="B34" s="121"/>
      <c r="C34" s="121"/>
      <c r="D34" s="121"/>
      <c r="E34" s="105"/>
      <c r="F34" s="106">
        <v>1403910</v>
      </c>
      <c r="G34" s="107"/>
      <c r="H34" s="105"/>
      <c r="I34" s="108">
        <v>391397</v>
      </c>
      <c r="J34" s="108">
        <v>1370869.97</v>
      </c>
      <c r="K34" s="108">
        <v>344815</v>
      </c>
      <c r="L34" s="108">
        <v>160000</v>
      </c>
      <c r="M34" s="108">
        <v>35463.29</v>
      </c>
      <c r="N34" s="108">
        <v>15500</v>
      </c>
      <c r="O34" s="108">
        <v>0</v>
      </c>
      <c r="P34" s="108">
        <v>0</v>
      </c>
      <c r="Q34" s="105"/>
      <c r="R34" s="105"/>
      <c r="S34" s="105"/>
      <c r="T34" s="105"/>
      <c r="U34" s="32">
        <v>2318045.26</v>
      </c>
      <c r="V34" s="109">
        <v>1403910</v>
      </c>
      <c r="W34" s="32">
        <v>-914135.26</v>
      </c>
    </row>
  </sheetData>
  <mergeCells count="14">
    <mergeCell ref="A32:E32"/>
    <mergeCell ref="A34:D34"/>
    <mergeCell ref="V2:V3"/>
    <mergeCell ref="W2:W3"/>
    <mergeCell ref="A10:E10"/>
    <mergeCell ref="A11:E11"/>
    <mergeCell ref="J2:J3"/>
    <mergeCell ref="K2:K3"/>
    <mergeCell ref="L2:L3"/>
    <mergeCell ref="U2:U3"/>
    <mergeCell ref="A2:E2"/>
    <mergeCell ref="F2:F3"/>
    <mergeCell ref="G2:G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2019-02-08T06:39:36Z</dcterms:created>
  <dcterms:modified xsi:type="dcterms:W3CDTF">2019-02-08T07:01:08Z</dcterms:modified>
  <cp:category/>
  <cp:version/>
  <cp:contentType/>
  <cp:contentStatus/>
</cp:coreProperties>
</file>