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comments1.xml><?xml version="1.0" encoding="utf-8"?>
<comments xmlns="http://schemas.openxmlformats.org/spreadsheetml/2006/main">
  <authors>
    <author>soglasie1@outlook.com</author>
  </authors>
  <commentList>
    <comment ref="J27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НДФЛ</t>
        </r>
      </text>
    </comment>
    <comment ref="Q31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госпошлина</t>
        </r>
      </text>
    </comment>
    <comment ref="Q33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<sst xmlns="http://schemas.openxmlformats.org/spreadsheetml/2006/main" count="76" uniqueCount="56">
  <si>
    <t>Финансовый год:</t>
  </si>
  <si>
    <t>2020-2021гг.</t>
  </si>
  <si>
    <t xml:space="preserve">Исполнение финансового плана ТСН "КП "Согласие" за период с июня 2020 по ноябрь 2021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</si>
  <si>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</si>
  <si>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</si>
  <si>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</si>
  <si>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</si>
  <si>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</si>
  <si>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</si>
  <si>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</si>
  <si>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</si>
  <si>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</si>
  <si>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</si>
  <si>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</si>
  <si>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</si>
  <si>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</si>
  <si>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</si>
  <si>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</si>
  <si>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</si>
  <si>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12 мес.</t>
  </si>
  <si>
    <t>Бюджет          за 6 мес.</t>
  </si>
  <si>
    <t>Недобор(-) Перевыполн.(+)</t>
  </si>
  <si>
    <t xml:space="preserve"> 01.06.20</t>
  </si>
  <si>
    <t>Поступл. ден ср. от сбора член. взнос.</t>
  </si>
  <si>
    <t>ЦФ взнос на содерж. дор. (опл.въезда)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</si>
  <si>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</si>
  <si>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</si>
  <si>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</si>
  <si>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</si>
  <si>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</si>
  <si>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</si>
  <si>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</si>
  <si>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</si>
  <si>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(12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</si>
  <si>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</si>
  <si>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</si>
  <si>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</si>
  <si>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</si>
  <si>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</si>
  <si>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</si>
  <si>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</si>
  <si>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Канализация</t>
  </si>
  <si>
    <t>Электроснабжение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</si>
  <si>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</si>
  <si>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</si>
  <si>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</si>
  <si>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</si>
  <si>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</si>
  <si>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</si>
  <si>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</si>
  <si>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>Ремонт водопровода</t>
  </si>
  <si>
    <t>Лицензирование скважин</t>
  </si>
  <si>
    <t>Оформление земли</t>
  </si>
  <si>
    <t>Глубинный насос</t>
  </si>
  <si>
    <t>Помещение охраны</t>
  </si>
  <si>
    <t xml:space="preserve">     ИТОГО РАСХОДЫ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</si>
</sst>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">
    <font>
      <sz val="10"/>
      <name val="Arial Cyr"/>
      <family val="0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5" fillId="4" borderId="10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5" fillId="7" borderId="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5" fillId="5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6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5" fillId="4" borderId="7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" fontId="4" fillId="8" borderId="10" xfId="0" applyNumberFormat="1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7" xfId="0" applyFont="1" applyBorder="1" applyAlignment="1">
      <alignment/>
    </xf>
    <xf numFmtId="3" fontId="4" fillId="8" borderId="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6" fillId="8" borderId="7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3" fontId="5" fillId="4" borderId="5" xfId="0" applyNumberFormat="1" applyFont="1" applyFill="1" applyBorder="1" applyAlignment="1">
      <alignment horizontal="center"/>
    </xf>
    <xf numFmtId="3" fontId="5" fillId="5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3" fontId="4" fillId="8" borderId="5" xfId="0" applyNumberFormat="1" applyFont="1" applyFill="1" applyBorder="1" applyAlignment="1">
      <alignment horizontal="center"/>
    </xf>
    <xf numFmtId="3" fontId="5" fillId="10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3" fontId="5" fillId="4" borderId="11" xfId="0" applyNumberFormat="1" applyFont="1" applyFill="1" applyBorder="1" applyAlignment="1">
      <alignment horizontal="center"/>
    </xf>
    <xf numFmtId="3" fontId="4" fillId="8" borderId="11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10" borderId="1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3" fontId="5" fillId="8" borderId="7" xfId="0" applyNumberFormat="1" applyFont="1" applyFill="1" applyBorder="1" applyAlignment="1">
      <alignment horizontal="center"/>
    </xf>
    <xf numFmtId="3" fontId="5" fillId="8" borderId="7" xfId="0" applyNumberFormat="1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20-2021%20&#1085;&#1086;&#1103;&#1073;&#1088;&#1100;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20-2021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сод охраны"/>
      <sheetName val="вывоз мусора"/>
      <sheetName val="содерж газ оборуд"/>
      <sheetName val="Лицензирование"/>
      <sheetName val="сод сетей водоснабжения"/>
      <sheetName val="канализация"/>
      <sheetName val="электроснабжение"/>
      <sheetName val="содерж дорог"/>
      <sheetName val="ямочный ремонт"/>
      <sheetName val="благоустройство"/>
      <sheetName val="резервный фонд"/>
      <sheetName val="Ремонт водопров."/>
      <sheetName val="Лиц.скважин"/>
      <sheetName val="Оформление земли"/>
      <sheetName val="Глуб.насос"/>
      <sheetName val="Помещ.охраны"/>
    </sheetNames>
    <sheetDataSet>
      <sheetData sheetId="3">
        <row r="72">
          <cell r="B72">
            <v>87482.59</v>
          </cell>
          <cell r="C72">
            <v>54592.71</v>
          </cell>
          <cell r="D72">
            <v>49886.200000000004</v>
          </cell>
          <cell r="E72">
            <v>77293.43</v>
          </cell>
          <cell r="F72">
            <v>45106.57</v>
          </cell>
          <cell r="G72">
            <v>118104.93999999999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</sheetData>
      <sheetData sheetId="4">
        <row r="11">
          <cell r="B11">
            <v>6350</v>
          </cell>
          <cell r="C11">
            <v>0</v>
          </cell>
          <cell r="D11">
            <v>0</v>
          </cell>
          <cell r="E11">
            <v>8000</v>
          </cell>
          <cell r="F11">
            <v>0</v>
          </cell>
          <cell r="G11">
            <v>2754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7000</v>
          </cell>
          <cell r="C7">
            <v>7000</v>
          </cell>
          <cell r="D7">
            <v>7000</v>
          </cell>
          <cell r="E7">
            <v>7000</v>
          </cell>
          <cell r="F7">
            <v>12900</v>
          </cell>
          <cell r="G7">
            <v>8978.779999999999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732046.07</v>
          </cell>
          <cell r="C6">
            <v>608014.04</v>
          </cell>
          <cell r="D6">
            <v>685248.1499999999</v>
          </cell>
          <cell r="E6">
            <v>637149.9199999999</v>
          </cell>
          <cell r="F6">
            <v>572497.4899999999</v>
          </cell>
          <cell r="G6">
            <v>649095.3200000001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145642.36</v>
          </cell>
          <cell r="C5">
            <v>52244</v>
          </cell>
          <cell r="D5">
            <v>33825.28</v>
          </cell>
          <cell r="E5">
            <v>6607.14</v>
          </cell>
          <cell r="F5">
            <v>17954.55</v>
          </cell>
          <cell r="G5">
            <v>12523.26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154797.24000000002</v>
          </cell>
          <cell r="C5">
            <v>208497.96</v>
          </cell>
          <cell r="D5">
            <v>142831.89</v>
          </cell>
          <cell r="E5">
            <v>136429.51999999996</v>
          </cell>
          <cell r="F5">
            <v>147964.18</v>
          </cell>
          <cell r="G5">
            <v>154922.67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21">
          <cell r="B21">
            <v>48201</v>
          </cell>
          <cell r="C21">
            <v>99916</v>
          </cell>
          <cell r="D21">
            <v>6000</v>
          </cell>
          <cell r="E21">
            <v>7600</v>
          </cell>
          <cell r="F21">
            <v>23733.5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0">
        <row r="7">
          <cell r="B7">
            <v>517121.4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517121.4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1">
        <row r="10">
          <cell r="B10">
            <v>500250</v>
          </cell>
          <cell r="C10">
            <v>535000</v>
          </cell>
          <cell r="D10">
            <v>555000</v>
          </cell>
          <cell r="E10">
            <v>483250</v>
          </cell>
          <cell r="F10">
            <v>486250</v>
          </cell>
          <cell r="G10">
            <v>645000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20697.67</v>
          </cell>
          <cell r="E6">
            <v>20697.67</v>
          </cell>
          <cell r="F6">
            <v>20697.67</v>
          </cell>
          <cell r="G6">
            <v>20697.67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4">
        <row r="33">
          <cell r="B33">
            <v>19915</v>
          </cell>
          <cell r="C33">
            <v>34233.04</v>
          </cell>
          <cell r="D33">
            <v>10346</v>
          </cell>
          <cell r="E33">
            <v>33480</v>
          </cell>
          <cell r="F33">
            <v>85430</v>
          </cell>
          <cell r="G33">
            <v>14957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15">
        <row r="21">
          <cell r="B21">
            <v>25053.4</v>
          </cell>
          <cell r="C21">
            <v>15171.6</v>
          </cell>
          <cell r="D21">
            <v>10660</v>
          </cell>
          <cell r="E21">
            <v>17750</v>
          </cell>
          <cell r="F21">
            <v>131240</v>
          </cell>
          <cell r="G21">
            <v>5711.2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6">
        <row r="17">
          <cell r="B17">
            <v>191562.52</v>
          </cell>
          <cell r="C17">
            <v>122665.25</v>
          </cell>
          <cell r="D17">
            <v>124569.87</v>
          </cell>
          <cell r="E17">
            <v>63488.83</v>
          </cell>
          <cell r="F17">
            <v>111226.77</v>
          </cell>
          <cell r="G17">
            <v>6570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</sheetData>
      <sheetData sheetId="17">
        <row r="33">
          <cell r="B33">
            <v>114671.43000000001</v>
          </cell>
          <cell r="C33">
            <v>72440.23</v>
          </cell>
          <cell r="D33">
            <v>14243</v>
          </cell>
          <cell r="E33">
            <v>3446.51</v>
          </cell>
          <cell r="F33">
            <v>35446.47</v>
          </cell>
          <cell r="G33">
            <v>42576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18">
        <row r="11">
          <cell r="B11">
            <v>189000</v>
          </cell>
          <cell r="C11">
            <v>126000</v>
          </cell>
          <cell r="D11">
            <v>302250</v>
          </cell>
          <cell r="E11">
            <v>0</v>
          </cell>
          <cell r="F11">
            <v>0</v>
          </cell>
        </row>
      </sheetData>
      <sheetData sheetId="19">
        <row r="35">
          <cell r="B35">
            <v>21328</v>
          </cell>
          <cell r="C35">
            <v>33214.8</v>
          </cell>
          <cell r="D35">
            <v>109060.6</v>
          </cell>
          <cell r="E35">
            <v>34425.5</v>
          </cell>
          <cell r="F35">
            <v>12384.2</v>
          </cell>
          <cell r="G35">
            <v>3780.8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20">
        <row r="37">
          <cell r="B37">
            <v>93291</v>
          </cell>
          <cell r="C37">
            <v>17222.32</v>
          </cell>
          <cell r="D37">
            <v>296115</v>
          </cell>
          <cell r="E37">
            <v>217405.28</v>
          </cell>
          <cell r="F37">
            <v>19081</v>
          </cell>
          <cell r="G37">
            <v>4426.5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</sheetData>
      <sheetData sheetId="21">
        <row r="17">
          <cell r="B17">
            <v>490204.5</v>
          </cell>
          <cell r="C17">
            <v>3551556.5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22"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</sheetData>
      <sheetData sheetId="23"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</sheetData>
      <sheetData sheetId="24">
        <row r="17">
          <cell r="B17">
            <v>0</v>
          </cell>
          <cell r="C17">
            <v>0</v>
          </cell>
          <cell r="D17">
            <v>99643.2</v>
          </cell>
          <cell r="E17">
            <v>0</v>
          </cell>
          <cell r="F17">
            <v>0</v>
          </cell>
          <cell r="G17">
            <v>0</v>
          </cell>
        </row>
      </sheetData>
      <sheetData sheetId="25"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420303.62</v>
          </cell>
          <cell r="G36">
            <v>71855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O1" sqref="O1:T16384"/>
    </sheetView>
  </sheetViews>
  <sheetFormatPr defaultColWidth="9.00390625" defaultRowHeight="12.75"/>
  <cols>
    <col min="6" max="6" width="12.25390625" style="0" customWidth="1"/>
    <col min="7" max="7" width="12.75390625" style="0" customWidth="1"/>
    <col min="8" max="8" width="0" style="0" hidden="1" customWidth="1"/>
    <col min="9" max="9" width="10.25390625" style="0" customWidth="1"/>
    <col min="10" max="14" width="10.125" style="0" bestFit="1" customWidth="1"/>
    <col min="15" max="20" width="0" style="0" hidden="1" customWidth="1"/>
    <col min="21" max="22" width="11.25390625" style="0" bestFit="1" customWidth="1"/>
  </cols>
  <sheetData>
    <row r="1" spans="1:23" ht="12.7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6</v>
      </c>
      <c r="W2" s="4"/>
    </row>
    <row r="3" spans="1:23" ht="39" customHeight="1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3" ht="12.75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3" ht="15.7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2188307.53+4500000</f>
        <v>6688307.529999999</v>
      </c>
      <c r="I5" s="24">
        <v>2505586.69</v>
      </c>
      <c r="J5" s="24">
        <v>2700361.69</v>
      </c>
      <c r="K5" s="24">
        <v>2590331.69</v>
      </c>
      <c r="L5" s="23">
        <v>2460222.69</v>
      </c>
      <c r="M5" s="25">
        <v>3087644.69</v>
      </c>
      <c r="N5" s="26">
        <v>2148876.78</v>
      </c>
      <c r="O5" s="26"/>
      <c r="P5" s="24"/>
      <c r="Q5" s="27"/>
      <c r="R5" s="24"/>
      <c r="S5" s="24"/>
      <c r="T5" s="27"/>
      <c r="U5" s="28">
        <f>SUM(I5:T5)</f>
        <v>15493024.229999999</v>
      </c>
      <c r="V5" s="29">
        <f>G5*V2</f>
        <v>15637590</v>
      </c>
      <c r="W5" s="30">
        <f>U5-V5</f>
        <v>-144565.77000000142</v>
      </c>
    </row>
    <row r="6" spans="1:23" ht="15.75">
      <c r="A6" s="19" t="s">
        <v>24</v>
      </c>
      <c r="B6" s="20"/>
      <c r="C6" s="20"/>
      <c r="D6" s="20"/>
      <c r="E6" s="20"/>
      <c r="F6" s="21">
        <v>450000</v>
      </c>
      <c r="G6" s="22">
        <f>F6/12</f>
        <v>37500</v>
      </c>
      <c r="H6" s="31"/>
      <c r="I6" s="24">
        <v>35977</v>
      </c>
      <c r="J6" s="24">
        <v>43000</v>
      </c>
      <c r="K6" s="24">
        <v>50900</v>
      </c>
      <c r="L6" s="23">
        <v>62150</v>
      </c>
      <c r="M6" s="25">
        <v>82300</v>
      </c>
      <c r="N6" s="26">
        <v>45412</v>
      </c>
      <c r="O6" s="24"/>
      <c r="P6" s="24"/>
      <c r="Q6" s="24"/>
      <c r="R6" s="24"/>
      <c r="S6" s="24"/>
      <c r="T6" s="27"/>
      <c r="U6" s="28">
        <f>SUM(I6:T6)</f>
        <v>319739</v>
      </c>
      <c r="V6" s="29">
        <f>G6*V2</f>
        <v>225000</v>
      </c>
      <c r="W6" s="30">
        <f>U6-V6</f>
        <v>94739</v>
      </c>
    </row>
    <row r="7" spans="1:23" ht="15.75">
      <c r="A7" s="19" t="s">
        <v>25</v>
      </c>
      <c r="B7" s="20"/>
      <c r="C7" s="20"/>
      <c r="D7" s="20"/>
      <c r="E7" s="20"/>
      <c r="F7" s="32"/>
      <c r="G7" s="32"/>
      <c r="H7" s="33"/>
      <c r="I7" s="32">
        <v>21318.44</v>
      </c>
      <c r="J7" s="32">
        <v>9274.04</v>
      </c>
      <c r="K7" s="32">
        <v>0</v>
      </c>
      <c r="L7" s="31">
        <v>9713.11</v>
      </c>
      <c r="M7" s="34"/>
      <c r="N7" s="34"/>
      <c r="O7" s="35"/>
      <c r="P7" s="34"/>
      <c r="Q7" s="34"/>
      <c r="R7" s="34"/>
      <c r="S7" s="34"/>
      <c r="T7" s="36"/>
      <c r="U7" s="28">
        <f>SUM(I7:T7)</f>
        <v>40305.59</v>
      </c>
      <c r="V7" s="37"/>
      <c r="W7" s="30">
        <f>U7-V7</f>
        <v>40305.59</v>
      </c>
    </row>
    <row r="8" spans="1:23" ht="16.5" thickBot="1">
      <c r="A8" s="38" t="s">
        <v>26</v>
      </c>
      <c r="B8" s="39"/>
      <c r="C8" s="40"/>
      <c r="D8" s="40"/>
      <c r="E8" s="40"/>
      <c r="F8" s="21">
        <v>560000</v>
      </c>
      <c r="G8" s="41">
        <f>F8/12</f>
        <v>46666.666666666664</v>
      </c>
      <c r="H8" s="42"/>
      <c r="I8" s="43">
        <v>52684.9</v>
      </c>
      <c r="J8" s="43">
        <v>40712.34</v>
      </c>
      <c r="K8" s="43">
        <v>75832.38</v>
      </c>
      <c r="L8" s="43">
        <v>39974.85</v>
      </c>
      <c r="M8" s="43">
        <v>66455.46</v>
      </c>
      <c r="N8" s="43">
        <v>37500.66</v>
      </c>
      <c r="O8" s="43"/>
      <c r="P8" s="43"/>
      <c r="Q8" s="43"/>
      <c r="R8" s="43"/>
      <c r="S8" s="43"/>
      <c r="T8" s="44"/>
      <c r="U8" s="45">
        <f>SUM(I8:T8)</f>
        <v>313160.58999999997</v>
      </c>
      <c r="V8" s="46">
        <f>G8*V2</f>
        <v>280000</v>
      </c>
      <c r="W8" s="47">
        <f>U8-V8</f>
        <v>33160.58999999997</v>
      </c>
    </row>
    <row r="9" spans="1:23" ht="15.75">
      <c r="A9" s="48" t="s">
        <v>27</v>
      </c>
      <c r="B9" s="49"/>
      <c r="C9" s="49"/>
      <c r="D9" s="49"/>
      <c r="E9" s="50"/>
      <c r="F9" s="51">
        <f aca="true" t="shared" si="0" ref="F9:T9">SUM(F5:F8)</f>
        <v>32285180</v>
      </c>
      <c r="G9" s="52">
        <f t="shared" si="0"/>
        <v>2690431.6666666665</v>
      </c>
      <c r="H9" s="53">
        <f t="shared" si="0"/>
        <v>6688307.529999999</v>
      </c>
      <c r="I9" s="54">
        <f t="shared" si="0"/>
        <v>2615567.03</v>
      </c>
      <c r="J9" s="54">
        <f t="shared" si="0"/>
        <v>2793348.07</v>
      </c>
      <c r="K9" s="54">
        <f t="shared" si="0"/>
        <v>2717064.07</v>
      </c>
      <c r="L9" s="54">
        <f t="shared" si="0"/>
        <v>2572060.65</v>
      </c>
      <c r="M9" s="54">
        <f t="shared" si="0"/>
        <v>3236400.15</v>
      </c>
      <c r="N9" s="54">
        <f t="shared" si="0"/>
        <v>2231789.44</v>
      </c>
      <c r="O9" s="54">
        <f t="shared" si="0"/>
        <v>0</v>
      </c>
      <c r="P9" s="54">
        <f t="shared" si="0"/>
        <v>0</v>
      </c>
      <c r="Q9" s="54">
        <f t="shared" si="0"/>
        <v>0</v>
      </c>
      <c r="R9" s="54">
        <f t="shared" si="0"/>
        <v>0</v>
      </c>
      <c r="S9" s="54">
        <f t="shared" si="0"/>
        <v>0</v>
      </c>
      <c r="T9" s="54">
        <f t="shared" si="0"/>
        <v>0</v>
      </c>
      <c r="U9" s="55">
        <f>SUM(I9:T9)</f>
        <v>16166229.41</v>
      </c>
      <c r="V9" s="29">
        <f>SUM(V5:V8)</f>
        <v>16142590</v>
      </c>
      <c r="W9" s="56">
        <f>U9-V9</f>
        <v>23639.41000000015</v>
      </c>
    </row>
    <row r="10" spans="1:23" ht="78.75">
      <c r="A10" s="57" t="s">
        <v>28</v>
      </c>
      <c r="B10" s="58"/>
      <c r="C10" s="58"/>
      <c r="D10" s="58"/>
      <c r="E10" s="58"/>
      <c r="F10" s="59"/>
      <c r="G10" s="59"/>
      <c r="H10" s="60"/>
      <c r="I10" s="59"/>
      <c r="J10" s="59"/>
      <c r="K10" s="59"/>
      <c r="L10" s="60"/>
      <c r="M10" s="61"/>
      <c r="N10" s="61"/>
      <c r="O10" s="60"/>
      <c r="P10" s="60"/>
      <c r="Q10" s="60"/>
      <c r="R10" s="60"/>
      <c r="S10" s="60"/>
      <c r="T10" s="60"/>
      <c r="U10" s="62"/>
      <c r="V10" s="63"/>
      <c r="W10" s="64" t="s">
        <v>29</v>
      </c>
    </row>
    <row r="11" spans="1:23" ht="15.75">
      <c r="A11" s="65" t="s">
        <v>30</v>
      </c>
      <c r="B11" s="66"/>
      <c r="C11" s="66"/>
      <c r="D11" s="66"/>
      <c r="E11" s="66"/>
      <c r="F11" s="21">
        <v>750000</v>
      </c>
      <c r="G11" s="22">
        <f>F11/12</f>
        <v>62500</v>
      </c>
      <c r="H11" s="33"/>
      <c r="I11" s="67">
        <f>'[1]общехоз расходы'!B72</f>
        <v>87482.59</v>
      </c>
      <c r="J11" s="67">
        <f>'[1]общехоз расходы'!C72</f>
        <v>54592.71</v>
      </c>
      <c r="K11" s="67">
        <f>'[1]общехоз расходы'!D72</f>
        <v>49886.200000000004</v>
      </c>
      <c r="L11" s="67">
        <f>'[1]общехоз расходы'!E72</f>
        <v>77293.43</v>
      </c>
      <c r="M11" s="67">
        <f>'[1]общехоз расходы'!F72</f>
        <v>45106.57</v>
      </c>
      <c r="N11" s="67">
        <f>'[1]общехоз расходы'!G72</f>
        <v>118104.93999999999</v>
      </c>
      <c r="O11" s="67">
        <f>'[1]общехоз расходы'!H72</f>
        <v>0</v>
      </c>
      <c r="P11" s="67">
        <f>'[1]общехоз расходы'!I72</f>
        <v>0</v>
      </c>
      <c r="Q11" s="67">
        <f>'[1]общехоз расходы'!J72</f>
        <v>0</v>
      </c>
      <c r="R11" s="67">
        <f>'[1]общехоз расходы'!K72</f>
        <v>0</v>
      </c>
      <c r="S11" s="67">
        <f>'[1]общехоз расходы'!L72</f>
        <v>0</v>
      </c>
      <c r="T11" s="67">
        <f>'[1]общехоз расходы'!M72</f>
        <v>0</v>
      </c>
      <c r="U11" s="28">
        <f>SUM(I11:T11)</f>
        <v>432466.44</v>
      </c>
      <c r="V11" s="29">
        <f>G11*$V$2</f>
        <v>375000</v>
      </c>
      <c r="W11" s="68">
        <f>V11-U11</f>
        <v>-57466.44</v>
      </c>
    </row>
    <row r="12" spans="1:23" ht="15.75">
      <c r="A12" s="69" t="s">
        <v>31</v>
      </c>
      <c r="B12" s="13"/>
      <c r="C12" s="13"/>
      <c r="D12" s="13"/>
      <c r="E12" s="13"/>
      <c r="F12" s="51">
        <v>30000</v>
      </c>
      <c r="G12" s="22">
        <f aca="true" t="shared" si="1" ref="G12:G29">F12/12</f>
        <v>2500</v>
      </c>
      <c r="H12" s="70"/>
      <c r="I12" s="71">
        <f>'[1]программ обеспечение'!B11</f>
        <v>6350</v>
      </c>
      <c r="J12" s="71">
        <f>'[1]программ обеспечение'!C11</f>
        <v>0</v>
      </c>
      <c r="K12" s="71">
        <f>'[1]программ обеспечение'!D11</f>
        <v>0</v>
      </c>
      <c r="L12" s="71">
        <f>'[1]программ обеспечение'!E11</f>
        <v>8000</v>
      </c>
      <c r="M12" s="71">
        <f>'[1]программ обеспечение'!F11</f>
        <v>0</v>
      </c>
      <c r="N12" s="71">
        <f>'[1]программ обеспечение'!G11</f>
        <v>2754</v>
      </c>
      <c r="O12" s="67">
        <f>'[1]программ обеспечение'!H11</f>
        <v>0</v>
      </c>
      <c r="P12" s="67">
        <f>'[1]программ обеспечение'!I11</f>
        <v>0</v>
      </c>
      <c r="Q12" s="67">
        <f>'[1]программ обеспечение'!J11</f>
        <v>0</v>
      </c>
      <c r="R12" s="67">
        <f>'[1]программ обеспечение'!K11</f>
        <v>0</v>
      </c>
      <c r="S12" s="67">
        <f>'[1]программ обеспечение'!L11</f>
        <v>0</v>
      </c>
      <c r="T12" s="67">
        <f>'[1]программ обеспечение'!M11</f>
        <v>0</v>
      </c>
      <c r="U12" s="28">
        <f aca="true" t="shared" si="2" ref="U12:U29">SUM(I12:T12)</f>
        <v>17104</v>
      </c>
      <c r="V12" s="29">
        <f aca="true" t="shared" si="3" ref="V12:V24">G12*$V$2</f>
        <v>15000</v>
      </c>
      <c r="W12" s="68">
        <f aca="true" t="shared" si="4" ref="W12:W24">V12-U12</f>
        <v>-2104</v>
      </c>
    </row>
    <row r="13" spans="1:23" ht="15.75">
      <c r="A13" s="65" t="s">
        <v>32</v>
      </c>
      <c r="B13" s="66"/>
      <c r="C13" s="66"/>
      <c r="D13" s="66"/>
      <c r="E13" s="72"/>
      <c r="F13" s="21">
        <v>100000</v>
      </c>
      <c r="G13" s="22">
        <f t="shared" si="1"/>
        <v>8333.333333333334</v>
      </c>
      <c r="H13" s="33"/>
      <c r="I13" s="67">
        <f>'[1]услуги связи'!B7</f>
        <v>7000</v>
      </c>
      <c r="J13" s="67">
        <f>'[1]услуги связи'!C7</f>
        <v>7000</v>
      </c>
      <c r="K13" s="67">
        <f>'[1]услуги связи'!D7</f>
        <v>7000</v>
      </c>
      <c r="L13" s="67">
        <f>'[1]услуги связи'!E7</f>
        <v>7000</v>
      </c>
      <c r="M13" s="67">
        <f>'[1]услуги связи'!F7</f>
        <v>12900</v>
      </c>
      <c r="N13" s="67">
        <f>'[1]услуги связи'!G7</f>
        <v>8978.779999999999</v>
      </c>
      <c r="O13" s="67">
        <f>'[1]услуги связи'!H7</f>
        <v>0</v>
      </c>
      <c r="P13" s="67">
        <f>'[1]услуги связи'!I7</f>
        <v>0</v>
      </c>
      <c r="Q13" s="67">
        <f>'[1]услуги связи'!J7</f>
        <v>0</v>
      </c>
      <c r="R13" s="67">
        <f>'[1]услуги связи'!K7</f>
        <v>0</v>
      </c>
      <c r="S13" s="67">
        <f>'[1]услуги связи'!L7</f>
        <v>0</v>
      </c>
      <c r="T13" s="67">
        <f>'[1]услуги связи'!M7</f>
        <v>0</v>
      </c>
      <c r="U13" s="28">
        <f t="shared" si="2"/>
        <v>49878.78</v>
      </c>
      <c r="V13" s="29">
        <f t="shared" si="3"/>
        <v>50000</v>
      </c>
      <c r="W13" s="68">
        <f t="shared" si="4"/>
        <v>121.22000000000116</v>
      </c>
    </row>
    <row r="14" spans="1:23" ht="15.75">
      <c r="A14" s="69" t="s">
        <v>33</v>
      </c>
      <c r="B14" s="13"/>
      <c r="C14" s="13"/>
      <c r="D14" s="13"/>
      <c r="E14" s="73"/>
      <c r="F14" s="51">
        <v>7500000</v>
      </c>
      <c r="G14" s="22">
        <f t="shared" si="1"/>
        <v>625000</v>
      </c>
      <c r="H14" s="70"/>
      <c r="I14" s="71">
        <f>'[1]з пл'!B6</f>
        <v>732046.07</v>
      </c>
      <c r="J14" s="71">
        <f>'[1]з пл'!C6</f>
        <v>608014.04</v>
      </c>
      <c r="K14" s="71">
        <f>'[1]з пл'!D6</f>
        <v>685248.1499999999</v>
      </c>
      <c r="L14" s="71">
        <f>'[1]з пл'!E6</f>
        <v>637149.9199999999</v>
      </c>
      <c r="M14" s="74">
        <f>'[1]з пл'!F6</f>
        <v>572497.4899999999</v>
      </c>
      <c r="N14" s="71">
        <f>'[1]з пл'!G6</f>
        <v>649095.3200000001</v>
      </c>
      <c r="O14" s="67">
        <f>'[1]з пл'!H6</f>
        <v>0</v>
      </c>
      <c r="P14" s="67">
        <f>'[1]з пл'!I6</f>
        <v>0</v>
      </c>
      <c r="Q14" s="67">
        <f>'[1]з пл'!J6</f>
        <v>0</v>
      </c>
      <c r="R14" s="67">
        <f>'[1]з пл'!K6</f>
        <v>0</v>
      </c>
      <c r="S14" s="67">
        <f>'[1]з пл'!L6</f>
        <v>0</v>
      </c>
      <c r="T14" s="67">
        <f>'[1]з пл'!M6</f>
        <v>0</v>
      </c>
      <c r="U14" s="28">
        <f>SUM(I14:T14)</f>
        <v>3884050.9899999993</v>
      </c>
      <c r="V14" s="29">
        <f t="shared" si="3"/>
        <v>3750000</v>
      </c>
      <c r="W14" s="68">
        <f t="shared" si="4"/>
        <v>-134050.9899999993</v>
      </c>
    </row>
    <row r="15" spans="1:23" ht="15.75">
      <c r="A15" s="69" t="s">
        <v>34</v>
      </c>
      <c r="B15" s="13"/>
      <c r="C15" s="13"/>
      <c r="D15" s="13"/>
      <c r="E15" s="13"/>
      <c r="F15" s="51">
        <v>500000</v>
      </c>
      <c r="G15" s="22">
        <f t="shared" si="1"/>
        <v>41666.666666666664</v>
      </c>
      <c r="H15" s="70"/>
      <c r="I15" s="71">
        <f>'[1]премиальный фонд'!B5</f>
        <v>145642.36</v>
      </c>
      <c r="J15" s="71">
        <f>'[1]премиальный фонд'!C5</f>
        <v>52244</v>
      </c>
      <c r="K15" s="71">
        <f>'[1]премиальный фонд'!D5</f>
        <v>33825.28</v>
      </c>
      <c r="L15" s="71">
        <f>'[1]премиальный фонд'!E5</f>
        <v>6607.14</v>
      </c>
      <c r="M15" s="74">
        <f>'[1]премиальный фонд'!F5</f>
        <v>17954.55</v>
      </c>
      <c r="N15" s="71">
        <f>'[1]премиальный фонд'!G5</f>
        <v>12523.26</v>
      </c>
      <c r="O15" s="71">
        <f>'[1]премиальный фонд'!H5</f>
        <v>0</v>
      </c>
      <c r="P15" s="71">
        <f>'[1]премиальный фонд'!I5</f>
        <v>0</v>
      </c>
      <c r="Q15" s="71">
        <f>'[1]премиальный фонд'!J5</f>
        <v>0</v>
      </c>
      <c r="R15" s="71">
        <f>'[1]премиальный фонд'!K5</f>
        <v>0</v>
      </c>
      <c r="S15" s="67">
        <f>'[1]премиальный фонд'!L5</f>
        <v>0</v>
      </c>
      <c r="T15" s="67">
        <f>'[1]премиальный фонд'!M5</f>
        <v>0</v>
      </c>
      <c r="U15" s="28">
        <f t="shared" si="2"/>
        <v>268796.58999999997</v>
      </c>
      <c r="V15" s="29">
        <f t="shared" si="3"/>
        <v>250000</v>
      </c>
      <c r="W15" s="68">
        <f t="shared" si="4"/>
        <v>-18796.589999999967</v>
      </c>
    </row>
    <row r="16" spans="1:23" ht="15.75">
      <c r="A16" s="69" t="s">
        <v>35</v>
      </c>
      <c r="B16" s="13"/>
      <c r="C16" s="13"/>
      <c r="D16" s="13"/>
      <c r="E16" s="13"/>
      <c r="F16" s="51">
        <v>2420000</v>
      </c>
      <c r="G16" s="22">
        <f t="shared" si="1"/>
        <v>201666.66666666666</v>
      </c>
      <c r="H16" s="70"/>
      <c r="I16" s="71">
        <f>'[1]налог с ФОТ'!B5</f>
        <v>154797.24000000002</v>
      </c>
      <c r="J16" s="71">
        <f>'[1]налог с ФОТ'!C5</f>
        <v>208497.96</v>
      </c>
      <c r="K16" s="71">
        <f>'[1]налог с ФОТ'!D5</f>
        <v>142831.89</v>
      </c>
      <c r="L16" s="71">
        <f>'[1]налог с ФОТ'!E5</f>
        <v>136429.51999999996</v>
      </c>
      <c r="M16" s="74">
        <f>'[1]налог с ФОТ'!F5</f>
        <v>147964.18</v>
      </c>
      <c r="N16" s="74">
        <f>'[1]налог с ФОТ'!G5</f>
        <v>154922.67</v>
      </c>
      <c r="O16" s="71">
        <f>'[1]налог с ФОТ'!H5</f>
        <v>0</v>
      </c>
      <c r="P16" s="71">
        <f>'[1]налог с ФОТ'!I5</f>
        <v>0</v>
      </c>
      <c r="Q16" s="71">
        <f>'[1]налог с ФОТ'!J5</f>
        <v>0</v>
      </c>
      <c r="R16" s="71">
        <f>'[1]налог с ФОТ'!K5</f>
        <v>0</v>
      </c>
      <c r="S16" s="67">
        <f>'[1]налог с ФОТ'!L5</f>
        <v>0</v>
      </c>
      <c r="T16" s="67">
        <f>'[1]налог с ФОТ'!M5</f>
        <v>0</v>
      </c>
      <c r="U16" s="28">
        <f t="shared" si="2"/>
        <v>945443.4600000001</v>
      </c>
      <c r="V16" s="29">
        <f t="shared" si="3"/>
        <v>1210000</v>
      </c>
      <c r="W16" s="68">
        <f t="shared" si="4"/>
        <v>264556.5399999999</v>
      </c>
    </row>
    <row r="17" spans="1:23" ht="15.75">
      <c r="A17" s="69" t="s">
        <v>36</v>
      </c>
      <c r="B17" s="13"/>
      <c r="C17" s="13"/>
      <c r="D17" s="13"/>
      <c r="E17" s="13"/>
      <c r="F17" s="51">
        <v>120000</v>
      </c>
      <c r="G17" s="22">
        <f t="shared" si="1"/>
        <v>10000</v>
      </c>
      <c r="H17" s="70"/>
      <c r="I17" s="71">
        <f>'[1]приобрт инвентаря и оборуд'!B21</f>
        <v>48201</v>
      </c>
      <c r="J17" s="71">
        <f>'[1]приобрт инвентаря и оборуд'!C21</f>
        <v>99916</v>
      </c>
      <c r="K17" s="71">
        <f>'[1]приобрт инвентаря и оборуд'!D21</f>
        <v>6000</v>
      </c>
      <c r="L17" s="71">
        <f>'[1]приобрт инвентаря и оборуд'!E21</f>
        <v>7600</v>
      </c>
      <c r="M17" s="71">
        <f>'[1]приобрт инвентаря и оборуд'!F21</f>
        <v>23733.5</v>
      </c>
      <c r="N17" s="71">
        <f>'[1]приобрт инвентаря и оборуд'!G21</f>
        <v>0</v>
      </c>
      <c r="O17" s="71">
        <f>'[1]приобрт инвентаря и оборуд'!H21</f>
        <v>0</v>
      </c>
      <c r="P17" s="71">
        <f>'[1]приобрт инвентаря и оборуд'!I21</f>
        <v>0</v>
      </c>
      <c r="Q17" s="71">
        <f>'[1]приобрт инвентаря и оборуд'!J21</f>
        <v>0</v>
      </c>
      <c r="R17" s="71">
        <f>'[1]приобрт инвентаря и оборуд'!K21</f>
        <v>0</v>
      </c>
      <c r="S17" s="71">
        <f>'[1]приобрт инвентаря и оборуд'!L21</f>
        <v>0</v>
      </c>
      <c r="T17" s="71">
        <f>'[1]приобрт инвентаря и оборуд'!M21</f>
        <v>0</v>
      </c>
      <c r="U17" s="28">
        <f t="shared" si="2"/>
        <v>185450.5</v>
      </c>
      <c r="V17" s="29">
        <f t="shared" si="3"/>
        <v>60000</v>
      </c>
      <c r="W17" s="68">
        <f t="shared" si="4"/>
        <v>-125450.5</v>
      </c>
    </row>
    <row r="18" spans="1:23" ht="15.75">
      <c r="A18" s="65" t="s">
        <v>37</v>
      </c>
      <c r="B18" s="66"/>
      <c r="C18" s="66"/>
      <c r="D18" s="66"/>
      <c r="E18" s="66"/>
      <c r="F18" s="21">
        <v>4800000</v>
      </c>
      <c r="G18" s="22">
        <f t="shared" si="1"/>
        <v>400000</v>
      </c>
      <c r="H18" s="33"/>
      <c r="I18" s="67">
        <f>'[1]вывоз мусора'!B10</f>
        <v>500250</v>
      </c>
      <c r="J18" s="67">
        <f>'[1]вывоз мусора'!C10</f>
        <v>535000</v>
      </c>
      <c r="K18" s="67">
        <f>'[1]вывоз мусора'!D10</f>
        <v>555000</v>
      </c>
      <c r="L18" s="67">
        <f>'[1]вывоз мусора'!E10</f>
        <v>483250</v>
      </c>
      <c r="M18" s="67">
        <f>'[1]вывоз мусора'!F10</f>
        <v>486250</v>
      </c>
      <c r="N18" s="67">
        <f>'[1]вывоз мусора'!G10</f>
        <v>645000</v>
      </c>
      <c r="O18" s="67">
        <f>'[1]вывоз мусора'!H10</f>
        <v>0</v>
      </c>
      <c r="P18" s="67">
        <f>'[1]вывоз мусора'!I10</f>
        <v>0</v>
      </c>
      <c r="Q18" s="67">
        <f>'[1]вывоз мусора'!J10</f>
        <v>0</v>
      </c>
      <c r="R18" s="67">
        <f>'[1]вывоз мусора'!K10</f>
        <v>0</v>
      </c>
      <c r="S18" s="67">
        <f>'[1]вывоз мусора'!L10</f>
        <v>0</v>
      </c>
      <c r="T18" s="67">
        <f>'[1]вывоз мусора'!M10</f>
        <v>0</v>
      </c>
      <c r="U18" s="28">
        <f t="shared" si="2"/>
        <v>3204750</v>
      </c>
      <c r="V18" s="29">
        <f>G18*$V$2</f>
        <v>2400000</v>
      </c>
      <c r="W18" s="68">
        <f t="shared" si="4"/>
        <v>-804750</v>
      </c>
    </row>
    <row r="19" spans="1:23" ht="15.75">
      <c r="A19" s="65" t="s">
        <v>38</v>
      </c>
      <c r="B19" s="66"/>
      <c r="C19" s="66"/>
      <c r="D19" s="66"/>
      <c r="E19" s="72"/>
      <c r="F19" s="21">
        <v>6210000</v>
      </c>
      <c r="G19" s="22">
        <f t="shared" si="1"/>
        <v>517500</v>
      </c>
      <c r="H19" s="33"/>
      <c r="I19" s="67">
        <f>'[1]сод охраны'!B7</f>
        <v>517121.4</v>
      </c>
      <c r="J19" s="67">
        <f>'[1]сод охраны'!C7</f>
        <v>517121.4</v>
      </c>
      <c r="K19" s="67">
        <f>'[1]сод охраны'!D7</f>
        <v>517121.4</v>
      </c>
      <c r="L19" s="67">
        <f>'[1]сод охраны'!E7</f>
        <v>517121.4</v>
      </c>
      <c r="M19" s="67">
        <f>'[1]сод охраны'!F7</f>
        <v>517121.4</v>
      </c>
      <c r="N19" s="67">
        <f>'[1]сод охраны'!G7</f>
        <v>517121.4</v>
      </c>
      <c r="O19" s="67">
        <f>'[1]сод охраны'!H7</f>
        <v>0</v>
      </c>
      <c r="P19" s="67">
        <f>'[1]сод охраны'!I7</f>
        <v>0</v>
      </c>
      <c r="Q19" s="67">
        <f>'[1]сод охраны'!J7</f>
        <v>0</v>
      </c>
      <c r="R19" s="67">
        <f>'[1]сод охраны'!K7</f>
        <v>0</v>
      </c>
      <c r="S19" s="67">
        <f>'[1]сод охраны'!L7</f>
        <v>0</v>
      </c>
      <c r="T19" s="67">
        <f>'[1]сод охраны'!M7</f>
        <v>0</v>
      </c>
      <c r="U19" s="28">
        <f t="shared" si="2"/>
        <v>3102728.4</v>
      </c>
      <c r="V19" s="29">
        <f t="shared" si="3"/>
        <v>3105000</v>
      </c>
      <c r="W19" s="68">
        <f t="shared" si="4"/>
        <v>2271.600000000093</v>
      </c>
    </row>
    <row r="20" spans="1:23" ht="15.75">
      <c r="A20" s="69" t="s">
        <v>39</v>
      </c>
      <c r="B20" s="13"/>
      <c r="C20" s="13"/>
      <c r="D20" s="13"/>
      <c r="E20" s="13"/>
      <c r="F20" s="51">
        <v>250000</v>
      </c>
      <c r="G20" s="22">
        <f t="shared" si="1"/>
        <v>20833.333333333332</v>
      </c>
      <c r="H20" s="70"/>
      <c r="I20" s="71">
        <f>'[1]содерж газ оборуд'!B6</f>
        <v>20697.67</v>
      </c>
      <c r="J20" s="71">
        <f>'[1]содерж газ оборуд'!C6</f>
        <v>20697.67</v>
      </c>
      <c r="K20" s="71">
        <f>'[1]содерж газ оборуд'!D6</f>
        <v>20697.67</v>
      </c>
      <c r="L20" s="71">
        <f>'[1]содерж газ оборуд'!E6</f>
        <v>20697.67</v>
      </c>
      <c r="M20" s="71">
        <f>'[1]содерж газ оборуд'!F6</f>
        <v>20697.67</v>
      </c>
      <c r="N20" s="71">
        <f>'[1]содерж газ оборуд'!G6</f>
        <v>20697.67</v>
      </c>
      <c r="O20" s="71">
        <f>'[1]содерж газ оборуд'!H6</f>
        <v>0</v>
      </c>
      <c r="P20" s="71">
        <f>'[1]содерж газ оборуд'!I6</f>
        <v>0</v>
      </c>
      <c r="Q20" s="71">
        <f>'[1]содерж газ оборуд'!J6</f>
        <v>0</v>
      </c>
      <c r="R20" s="71">
        <f>'[1]содерж газ оборуд'!K6</f>
        <v>0</v>
      </c>
      <c r="S20" s="71">
        <f>'[1]содерж газ оборуд'!L6</f>
        <v>0</v>
      </c>
      <c r="T20" s="71">
        <f>'[1]содерж газ оборуд'!M6</f>
        <v>0</v>
      </c>
      <c r="U20" s="28">
        <f t="shared" si="2"/>
        <v>124186.01999999999</v>
      </c>
      <c r="V20" s="29">
        <f t="shared" si="3"/>
        <v>125000</v>
      </c>
      <c r="W20" s="68">
        <f t="shared" si="4"/>
        <v>813.9800000000105</v>
      </c>
    </row>
    <row r="21" spans="1:23" ht="15.75">
      <c r="A21" s="65" t="s">
        <v>40</v>
      </c>
      <c r="B21" s="66"/>
      <c r="C21" s="66"/>
      <c r="D21" s="66"/>
      <c r="E21" s="66"/>
      <c r="F21" s="21">
        <v>400000</v>
      </c>
      <c r="G21" s="22">
        <f t="shared" si="1"/>
        <v>33333.333333333336</v>
      </c>
      <c r="H21" s="33"/>
      <c r="I21" s="67">
        <f>'[1]сод сетей водоснабжения'!B33</f>
        <v>19915</v>
      </c>
      <c r="J21" s="67">
        <f>'[1]сод сетей водоснабжения'!C33</f>
        <v>34233.04</v>
      </c>
      <c r="K21" s="67">
        <f>'[1]сод сетей водоснабжения'!D33</f>
        <v>10346</v>
      </c>
      <c r="L21" s="67">
        <f>'[1]сод сетей водоснабжения'!E33</f>
        <v>33480</v>
      </c>
      <c r="M21" s="67">
        <f>'[1]сод сетей водоснабжения'!F33</f>
        <v>85430</v>
      </c>
      <c r="N21" s="67">
        <f>'[1]сод сетей водоснабжения'!G33</f>
        <v>14957</v>
      </c>
      <c r="O21" s="67">
        <f>'[1]сод сетей водоснабжения'!H33</f>
        <v>0</v>
      </c>
      <c r="P21" s="67">
        <f>'[1]сод сетей водоснабжения'!I33</f>
        <v>0</v>
      </c>
      <c r="Q21" s="67">
        <f>'[1]сод сетей водоснабжения'!J33</f>
        <v>0</v>
      </c>
      <c r="R21" s="67">
        <f>'[1]сод сетей водоснабжения'!K33</f>
        <v>0</v>
      </c>
      <c r="S21" s="67">
        <f>'[1]сод сетей водоснабжения'!L33</f>
        <v>0</v>
      </c>
      <c r="T21" s="67">
        <f>'[1]сод сетей водоснабжения'!M33</f>
        <v>0</v>
      </c>
      <c r="U21" s="28">
        <f t="shared" si="2"/>
        <v>198361.04</v>
      </c>
      <c r="V21" s="29">
        <f t="shared" si="3"/>
        <v>200000</v>
      </c>
      <c r="W21" s="68">
        <f t="shared" si="4"/>
        <v>1638.9599999999919</v>
      </c>
    </row>
    <row r="22" spans="1:23" ht="15.75">
      <c r="A22" s="65" t="s">
        <v>41</v>
      </c>
      <c r="B22" s="66"/>
      <c r="C22" s="66"/>
      <c r="D22" s="66"/>
      <c r="E22" s="66"/>
      <c r="F22" s="21">
        <v>350000</v>
      </c>
      <c r="G22" s="22">
        <f>F22/12</f>
        <v>29166.666666666668</v>
      </c>
      <c r="H22" s="33"/>
      <c r="I22" s="67">
        <f>'[1]канализация'!B21</f>
        <v>25053.4</v>
      </c>
      <c r="J22" s="67">
        <f>'[1]канализация'!C21</f>
        <v>15171.6</v>
      </c>
      <c r="K22" s="67">
        <f>'[1]канализация'!D21</f>
        <v>10660</v>
      </c>
      <c r="L22" s="67">
        <f>'[1]канализация'!E21</f>
        <v>17750</v>
      </c>
      <c r="M22" s="67">
        <f>'[1]канализация'!F21</f>
        <v>131240</v>
      </c>
      <c r="N22" s="67">
        <f>'[1]канализация'!G21</f>
        <v>5711.2</v>
      </c>
      <c r="O22" s="67">
        <f>'[1]канализация'!H21</f>
        <v>0</v>
      </c>
      <c r="P22" s="67">
        <f>'[1]канализация'!I21</f>
        <v>0</v>
      </c>
      <c r="Q22" s="67">
        <f>'[1]канализация'!J21</f>
        <v>0</v>
      </c>
      <c r="R22" s="67">
        <f>'[1]канализация'!K21</f>
        <v>0</v>
      </c>
      <c r="S22" s="67">
        <f>'[1]канализация'!L21</f>
        <v>0</v>
      </c>
      <c r="T22" s="67">
        <f>'[1]канализация'!M21</f>
        <v>0</v>
      </c>
      <c r="U22" s="28">
        <f>SUM(I22:T22)</f>
        <v>205586.2</v>
      </c>
      <c r="V22" s="29">
        <f>G22*$V$2</f>
        <v>175000</v>
      </c>
      <c r="W22" s="68">
        <f>V22-U22</f>
        <v>-30586.20000000001</v>
      </c>
    </row>
    <row r="23" spans="1:23" ht="15.75">
      <c r="A23" s="65" t="s">
        <v>42</v>
      </c>
      <c r="B23" s="66"/>
      <c r="C23" s="66"/>
      <c r="D23" s="66"/>
      <c r="E23" s="66"/>
      <c r="F23" s="21">
        <v>1800000</v>
      </c>
      <c r="G23" s="22">
        <f t="shared" si="1"/>
        <v>150000</v>
      </c>
      <c r="H23" s="33"/>
      <c r="I23" s="67">
        <f>'[1]электроснабжение'!B17</f>
        <v>191562.52</v>
      </c>
      <c r="J23" s="67">
        <f>'[1]электроснабжение'!C17</f>
        <v>122665.25</v>
      </c>
      <c r="K23" s="67">
        <f>'[1]электроснабжение'!D17</f>
        <v>124569.87</v>
      </c>
      <c r="L23" s="67">
        <f>'[1]электроснабжение'!E17</f>
        <v>63488.83</v>
      </c>
      <c r="M23" s="67">
        <f>'[1]электроснабжение'!F17</f>
        <v>111226.77</v>
      </c>
      <c r="N23" s="67">
        <f>'[1]электроснабжение'!G17</f>
        <v>6570</v>
      </c>
      <c r="O23" s="67">
        <f>'[1]электроснабжение'!H17</f>
        <v>0</v>
      </c>
      <c r="P23" s="67">
        <f>'[1]электроснабжение'!I17</f>
        <v>0</v>
      </c>
      <c r="Q23" s="67">
        <f>'[1]электроснабжение'!J17</f>
        <v>0</v>
      </c>
      <c r="R23" s="67">
        <f>'[1]электроснабжение'!K17</f>
        <v>0</v>
      </c>
      <c r="S23" s="67">
        <f>'[1]электроснабжение'!L17</f>
        <v>0</v>
      </c>
      <c r="T23" s="67">
        <f>'[1]электроснабжение'!M17</f>
        <v>0</v>
      </c>
      <c r="U23" s="28">
        <f t="shared" si="2"/>
        <v>620083.24</v>
      </c>
      <c r="V23" s="29">
        <f t="shared" si="3"/>
        <v>900000</v>
      </c>
      <c r="W23" s="68">
        <f t="shared" si="4"/>
        <v>279916.76</v>
      </c>
    </row>
    <row r="24" spans="1:23" ht="15.75">
      <c r="A24" s="65" t="s">
        <v>43</v>
      </c>
      <c r="B24" s="66"/>
      <c r="C24" s="66"/>
      <c r="D24" s="66"/>
      <c r="E24" s="66"/>
      <c r="F24" s="21">
        <v>250000</v>
      </c>
      <c r="G24" s="22">
        <f t="shared" si="1"/>
        <v>20833.333333333332</v>
      </c>
      <c r="H24" s="33"/>
      <c r="I24" s="67">
        <f>'[1]содерж дорог'!B33</f>
        <v>114671.43000000001</v>
      </c>
      <c r="J24" s="67">
        <f>'[1]содерж дорог'!C33</f>
        <v>72440.23</v>
      </c>
      <c r="K24" s="67">
        <f>'[1]содерж дорог'!D33</f>
        <v>14243</v>
      </c>
      <c r="L24" s="67">
        <f>'[1]содерж дорог'!E33</f>
        <v>3446.51</v>
      </c>
      <c r="M24" s="67">
        <f>'[1]содерж дорог'!F33</f>
        <v>35446.47</v>
      </c>
      <c r="N24" s="67">
        <f>'[1]содерж дорог'!G33</f>
        <v>42576</v>
      </c>
      <c r="O24" s="67">
        <f>'[1]содерж дорог'!H33</f>
        <v>0</v>
      </c>
      <c r="P24" s="67">
        <f>'[1]содерж дорог'!I33</f>
        <v>0</v>
      </c>
      <c r="Q24" s="67">
        <f>'[1]содерж дорог'!J33</f>
        <v>0</v>
      </c>
      <c r="R24" s="67">
        <f>'[1]содерж дорог'!K33</f>
        <v>0</v>
      </c>
      <c r="S24" s="67">
        <f>'[1]содерж дорог'!L33</f>
        <v>0</v>
      </c>
      <c r="T24" s="67">
        <f>'[1]содерж дорог'!M33</f>
        <v>0</v>
      </c>
      <c r="U24" s="28">
        <f t="shared" si="2"/>
        <v>282823.64</v>
      </c>
      <c r="V24" s="29">
        <f t="shared" si="3"/>
        <v>125000</v>
      </c>
      <c r="W24" s="68">
        <f t="shared" si="4"/>
        <v>-157823.64</v>
      </c>
    </row>
    <row r="25" spans="1:23" ht="15.75">
      <c r="A25" s="65" t="s">
        <v>44</v>
      </c>
      <c r="B25" s="66"/>
      <c r="C25" s="66"/>
      <c r="D25" s="66"/>
      <c r="E25" s="66"/>
      <c r="F25" s="21">
        <v>250000</v>
      </c>
      <c r="G25" s="22">
        <f>F25/12</f>
        <v>20833.333333333332</v>
      </c>
      <c r="H25" s="33"/>
      <c r="I25" s="67">
        <f>'[1]благоустройство'!B35</f>
        <v>21328</v>
      </c>
      <c r="J25" s="67">
        <f>'[1]благоустройство'!C35</f>
        <v>33214.8</v>
      </c>
      <c r="K25" s="67">
        <f>'[1]благоустройство'!D35</f>
        <v>109060.6</v>
      </c>
      <c r="L25" s="67">
        <f>'[1]благоустройство'!E35</f>
        <v>34425.5</v>
      </c>
      <c r="M25" s="67">
        <f>'[1]благоустройство'!F35</f>
        <v>12384.2</v>
      </c>
      <c r="N25" s="67">
        <f>'[1]благоустройство'!G35</f>
        <v>3780.8</v>
      </c>
      <c r="O25" s="67">
        <f>'[1]благоустройство'!H35</f>
        <v>0</v>
      </c>
      <c r="P25" s="67">
        <f>'[1]благоустройство'!I35</f>
        <v>0</v>
      </c>
      <c r="Q25" s="67">
        <f>'[1]благоустройство'!J35</f>
        <v>0</v>
      </c>
      <c r="R25" s="67">
        <f>'[1]благоустройство'!K35</f>
        <v>0</v>
      </c>
      <c r="S25" s="67">
        <f>'[1]благоустройство'!L35</f>
        <v>0</v>
      </c>
      <c r="T25" s="67">
        <f>'[1]благоустройство'!M35</f>
        <v>0</v>
      </c>
      <c r="U25" s="28">
        <f>SUM(I25:T25)</f>
        <v>214193.90000000002</v>
      </c>
      <c r="V25" s="29">
        <f>G25*$V$2</f>
        <v>125000</v>
      </c>
      <c r="W25" s="68">
        <f>V25-U25</f>
        <v>-89193.90000000002</v>
      </c>
    </row>
    <row r="26" spans="1:23" ht="15.75">
      <c r="A26" s="65" t="s">
        <v>45</v>
      </c>
      <c r="B26" s="66"/>
      <c r="C26" s="66"/>
      <c r="D26" s="66"/>
      <c r="E26" s="66"/>
      <c r="F26" s="21">
        <v>500000</v>
      </c>
      <c r="G26" s="22" t="s">
        <v>46</v>
      </c>
      <c r="H26" s="33"/>
      <c r="I26" s="67">
        <f>'[1]ямочный ремонт'!B11</f>
        <v>189000</v>
      </c>
      <c r="J26" s="67">
        <f>'[1]ямочный ремонт'!C11</f>
        <v>126000</v>
      </c>
      <c r="K26" s="67">
        <f>'[1]ямочный ремонт'!D11</f>
        <v>302250</v>
      </c>
      <c r="L26" s="67">
        <f>'[1]ямочный ремонт'!E11</f>
        <v>0</v>
      </c>
      <c r="M26" s="67">
        <f>'[1]ямочный ремонт'!F11</f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75">
        <f t="shared" si="2"/>
        <v>617250</v>
      </c>
      <c r="V26" s="37">
        <f>F26</f>
        <v>500000</v>
      </c>
      <c r="W26" s="68">
        <f>V26-U26</f>
        <v>-117250</v>
      </c>
    </row>
    <row r="27" spans="1:23" ht="15.75">
      <c r="A27" s="65" t="s">
        <v>47</v>
      </c>
      <c r="B27" s="66"/>
      <c r="C27" s="66"/>
      <c r="D27" s="66"/>
      <c r="E27" s="66"/>
      <c r="F27" s="21">
        <v>800000</v>
      </c>
      <c r="G27" s="22" t="s">
        <v>46</v>
      </c>
      <c r="H27" s="33"/>
      <c r="I27" s="67"/>
      <c r="J27" s="67"/>
      <c r="K27" s="67">
        <v>800000</v>
      </c>
      <c r="L27" s="67"/>
      <c r="M27" s="67"/>
      <c r="N27" s="67"/>
      <c r="O27" s="67"/>
      <c r="P27" s="67"/>
      <c r="Q27" s="67"/>
      <c r="R27" s="67"/>
      <c r="S27" s="67"/>
      <c r="T27" s="67"/>
      <c r="U27" s="75">
        <f t="shared" si="2"/>
        <v>800000</v>
      </c>
      <c r="V27" s="37">
        <f>F27</f>
        <v>800000</v>
      </c>
      <c r="W27" s="68">
        <f>V27-U27</f>
        <v>0</v>
      </c>
    </row>
    <row r="28" spans="1:23" ht="15.75">
      <c r="A28" s="76" t="s">
        <v>48</v>
      </c>
      <c r="B28" s="77"/>
      <c r="C28" s="77"/>
      <c r="D28" s="77"/>
      <c r="E28" s="77"/>
      <c r="F28" s="78">
        <v>240000</v>
      </c>
      <c r="G28" s="79" t="s">
        <v>46</v>
      </c>
      <c r="H28" s="80"/>
      <c r="I28" s="81"/>
      <c r="J28" s="81"/>
      <c r="K28" s="81"/>
      <c r="L28" s="81">
        <v>241600</v>
      </c>
      <c r="M28" s="81"/>
      <c r="N28" s="81"/>
      <c r="O28" s="81"/>
      <c r="P28" s="81"/>
      <c r="Q28" s="81"/>
      <c r="R28" s="81"/>
      <c r="S28" s="81"/>
      <c r="T28" s="81"/>
      <c r="U28" s="75">
        <f t="shared" si="2"/>
        <v>241600</v>
      </c>
      <c r="V28" s="37">
        <f>F28</f>
        <v>240000</v>
      </c>
      <c r="W28" s="68">
        <f>V28-U28</f>
        <v>-1600</v>
      </c>
    </row>
    <row r="29" spans="1:23" ht="15.75">
      <c r="A29" s="65" t="s">
        <v>49</v>
      </c>
      <c r="B29" s="66"/>
      <c r="C29" s="66"/>
      <c r="D29" s="66"/>
      <c r="E29" s="66"/>
      <c r="F29" s="21">
        <v>1363500</v>
      </c>
      <c r="G29" s="22">
        <f t="shared" si="1"/>
        <v>113625</v>
      </c>
      <c r="H29" s="33"/>
      <c r="I29" s="67">
        <f>'[1]резервный фонд'!B37</f>
        <v>93291</v>
      </c>
      <c r="J29" s="67">
        <f>'[1]резервный фонд'!C37</f>
        <v>17222.32</v>
      </c>
      <c r="K29" s="67">
        <f>'[1]резервный фонд'!D37</f>
        <v>296115</v>
      </c>
      <c r="L29" s="67">
        <f>'[1]резервный фонд'!E37</f>
        <v>217405.28</v>
      </c>
      <c r="M29" s="67">
        <f>'[1]резервный фонд'!F37</f>
        <v>19081</v>
      </c>
      <c r="N29" s="67">
        <f>'[1]резервный фонд'!G37</f>
        <v>4426.5</v>
      </c>
      <c r="O29" s="67">
        <f>'[1]резервный фонд'!H37</f>
        <v>0</v>
      </c>
      <c r="P29" s="67">
        <f>'[1]резервный фонд'!I37</f>
        <v>0</v>
      </c>
      <c r="Q29" s="67">
        <f>'[1]резервный фонд'!J37</f>
        <v>0</v>
      </c>
      <c r="R29" s="67">
        <f>'[1]резервный фонд'!K37</f>
        <v>0</v>
      </c>
      <c r="S29" s="67">
        <f>'[1]резервный фонд'!L37</f>
        <v>0</v>
      </c>
      <c r="T29" s="67">
        <f>'[1]резервный фонд'!M37</f>
        <v>0</v>
      </c>
      <c r="U29" s="28">
        <f t="shared" si="2"/>
        <v>647541.1</v>
      </c>
      <c r="V29" s="28">
        <f>G29*V2</f>
        <v>681750</v>
      </c>
      <c r="W29" s="68">
        <f>V29-U29</f>
        <v>34208.90000000002</v>
      </c>
    </row>
    <row r="30" spans="1:23" ht="15.75">
      <c r="A30" s="69" t="s">
        <v>50</v>
      </c>
      <c r="B30" s="13"/>
      <c r="C30" s="13"/>
      <c r="D30" s="13"/>
      <c r="E30" s="13"/>
      <c r="F30" s="51">
        <v>4100000</v>
      </c>
      <c r="G30" s="52" t="s">
        <v>46</v>
      </c>
      <c r="H30" s="70"/>
      <c r="I30" s="71">
        <f>'[1]Ремонт водопров.'!B17</f>
        <v>490204.5</v>
      </c>
      <c r="J30" s="71">
        <f>'[1]Ремонт водопров.'!C17</f>
        <v>3551556.5</v>
      </c>
      <c r="K30" s="71">
        <f>'[1]Ремонт водопров.'!D17</f>
        <v>0</v>
      </c>
      <c r="L30" s="71">
        <f>'[1]Ремонт водопров.'!E17</f>
        <v>0</v>
      </c>
      <c r="M30" s="71">
        <f>'[1]Ремонт водопров.'!F17</f>
        <v>0</v>
      </c>
      <c r="N30" s="71">
        <f>'[1]Ремонт водопров.'!G17</f>
        <v>0</v>
      </c>
      <c r="O30" s="71">
        <f>'[1]Ремонт водопров.'!H17</f>
        <v>0</v>
      </c>
      <c r="P30" s="71">
        <f>'[1]Ремонт водопров.'!I17</f>
        <v>0</v>
      </c>
      <c r="Q30" s="71">
        <f>'[1]Ремонт водопров.'!J17</f>
        <v>0</v>
      </c>
      <c r="R30" s="71">
        <f>'[1]Ремонт водопров.'!K17</f>
        <v>0</v>
      </c>
      <c r="S30" s="71">
        <v>0</v>
      </c>
      <c r="T30" s="71">
        <v>0</v>
      </c>
      <c r="U30" s="55">
        <f>SUM(I30:T30)</f>
        <v>4041761</v>
      </c>
      <c r="V30" s="29" t="s">
        <v>46</v>
      </c>
      <c r="W30" s="82">
        <f>F30-U30</f>
        <v>58239</v>
      </c>
    </row>
    <row r="31" spans="1:23" ht="15.75">
      <c r="A31" s="65" t="s">
        <v>51</v>
      </c>
      <c r="B31" s="66"/>
      <c r="C31" s="66"/>
      <c r="D31" s="66"/>
      <c r="E31" s="66"/>
      <c r="F31" s="21">
        <v>100000</v>
      </c>
      <c r="G31" s="22" t="s">
        <v>46</v>
      </c>
      <c r="H31" s="33"/>
      <c r="I31" s="67">
        <f>'[1]Лиц.скважин'!B17</f>
        <v>0</v>
      </c>
      <c r="J31" s="67">
        <f>'[1]Лиц.скважин'!C17</f>
        <v>0</v>
      </c>
      <c r="K31" s="67">
        <f>'[1]Лиц.скважин'!D17</f>
        <v>0</v>
      </c>
      <c r="L31" s="67">
        <f>'[1]Лиц.скважин'!E17</f>
        <v>0</v>
      </c>
      <c r="M31" s="67">
        <f>'[1]Лиц.скважин'!F17</f>
        <v>0</v>
      </c>
      <c r="N31" s="67">
        <f>'[1]Лиц.скважин'!G17</f>
        <v>0</v>
      </c>
      <c r="O31" s="67"/>
      <c r="P31" s="67"/>
      <c r="Q31" s="67"/>
      <c r="R31" s="67"/>
      <c r="S31" s="67"/>
      <c r="T31" s="67"/>
      <c r="U31" s="28">
        <f>SUM(I31:T31)</f>
        <v>0</v>
      </c>
      <c r="V31" s="29" t="s">
        <v>46</v>
      </c>
      <c r="W31" s="68">
        <f>F31-U31</f>
        <v>100000</v>
      </c>
    </row>
    <row r="32" spans="1:23" ht="15.75">
      <c r="A32" s="65" t="s">
        <v>52</v>
      </c>
      <c r="B32" s="66"/>
      <c r="C32" s="66"/>
      <c r="D32" s="66"/>
      <c r="E32" s="66"/>
      <c r="F32" s="21">
        <v>100000</v>
      </c>
      <c r="G32" s="22" t="s">
        <v>46</v>
      </c>
      <c r="H32" s="33"/>
      <c r="I32" s="67">
        <f>'[1]Оформление земли'!B17</f>
        <v>0</v>
      </c>
      <c r="J32" s="67">
        <f>'[1]Оформление земли'!C17</f>
        <v>0</v>
      </c>
      <c r="K32" s="67">
        <f>'[1]Оформление земли'!D17</f>
        <v>0</v>
      </c>
      <c r="L32" s="67">
        <f>'[1]Оформление земли'!E17</f>
        <v>0</v>
      </c>
      <c r="M32" s="67">
        <f>'[1]Оформление земли'!F17</f>
        <v>0</v>
      </c>
      <c r="N32" s="67">
        <f>'[1]Оформление земли'!G17</f>
        <v>0</v>
      </c>
      <c r="O32" s="67"/>
      <c r="P32" s="67"/>
      <c r="Q32" s="67"/>
      <c r="R32" s="67"/>
      <c r="S32" s="67"/>
      <c r="T32" s="67"/>
      <c r="U32" s="28">
        <f>SUM(I32:T32)</f>
        <v>0</v>
      </c>
      <c r="V32" s="29" t="s">
        <v>46</v>
      </c>
      <c r="W32" s="68">
        <f>F32-U32</f>
        <v>100000</v>
      </c>
    </row>
    <row r="33" spans="1:23" ht="15.75">
      <c r="A33" s="65" t="s">
        <v>53</v>
      </c>
      <c r="B33" s="66"/>
      <c r="C33" s="66"/>
      <c r="D33" s="66"/>
      <c r="E33" s="66"/>
      <c r="F33" s="21">
        <v>100000</v>
      </c>
      <c r="G33" s="22" t="s">
        <v>46</v>
      </c>
      <c r="H33" s="33"/>
      <c r="I33" s="67">
        <f>'[1]Глуб.насос'!B17</f>
        <v>0</v>
      </c>
      <c r="J33" s="67">
        <f>'[1]Глуб.насос'!C17</f>
        <v>0</v>
      </c>
      <c r="K33" s="67">
        <f>'[1]Глуб.насос'!D17</f>
        <v>99643.2</v>
      </c>
      <c r="L33" s="67">
        <f>'[1]Глуб.насос'!E17</f>
        <v>0</v>
      </c>
      <c r="M33" s="67">
        <f>'[1]Глуб.насос'!F17</f>
        <v>0</v>
      </c>
      <c r="N33" s="67">
        <f>'[1]Глуб.насос'!G17</f>
        <v>0</v>
      </c>
      <c r="O33" s="67"/>
      <c r="P33" s="67"/>
      <c r="Q33" s="67"/>
      <c r="R33" s="67"/>
      <c r="S33" s="67"/>
      <c r="T33" s="67"/>
      <c r="U33" s="28">
        <f>SUM(I33:T33)</f>
        <v>99643.2</v>
      </c>
      <c r="V33" s="83" t="s">
        <v>46</v>
      </c>
      <c r="W33" s="68">
        <f>F33-U33</f>
        <v>356.8000000000029</v>
      </c>
    </row>
    <row r="34" spans="1:23" ht="16.5" thickBot="1">
      <c r="A34" s="84" t="s">
        <v>54</v>
      </c>
      <c r="B34" s="85"/>
      <c r="C34" s="85"/>
      <c r="D34" s="85"/>
      <c r="E34" s="85"/>
      <c r="F34" s="86">
        <v>385000</v>
      </c>
      <c r="G34" s="41" t="s">
        <v>46</v>
      </c>
      <c r="H34" s="42"/>
      <c r="I34" s="87">
        <f>'[1]Помещ.охраны'!B36</f>
        <v>0</v>
      </c>
      <c r="J34" s="87">
        <f>'[1]Помещ.охраны'!C36</f>
        <v>0</v>
      </c>
      <c r="K34" s="87">
        <f>'[1]Помещ.охраны'!D36</f>
        <v>0</v>
      </c>
      <c r="L34" s="87">
        <f>'[1]Помещ.охраны'!E36</f>
        <v>0</v>
      </c>
      <c r="M34" s="87">
        <f>'[1]Помещ.охраны'!F36</f>
        <v>420303.62</v>
      </c>
      <c r="N34" s="87">
        <f>'[1]Помещ.охраны'!G36</f>
        <v>71855</v>
      </c>
      <c r="O34" s="87"/>
      <c r="P34" s="87"/>
      <c r="Q34" s="87"/>
      <c r="R34" s="87"/>
      <c r="S34" s="87"/>
      <c r="T34" s="87"/>
      <c r="U34" s="45">
        <f>SUM(I34:T34)</f>
        <v>492158.62</v>
      </c>
      <c r="V34" s="88" t="s">
        <v>46</v>
      </c>
      <c r="W34" s="89">
        <f>F34-U34</f>
        <v>-107158.62</v>
      </c>
    </row>
    <row r="35" spans="1:23" ht="15.75">
      <c r="A35" s="90" t="s">
        <v>55</v>
      </c>
      <c r="B35" s="91"/>
      <c r="C35" s="91"/>
      <c r="D35" s="91"/>
      <c r="E35" s="92"/>
      <c r="F35" s="51">
        <f>SUM(F11:F34)</f>
        <v>33418500</v>
      </c>
      <c r="G35" s="52">
        <f>SUM(G11:G34)</f>
        <v>2257791.666666667</v>
      </c>
      <c r="H35" s="70"/>
      <c r="I35" s="93">
        <f aca="true" t="shared" si="5" ref="I35:N35">SUM(I11:I34)</f>
        <v>3364614.18</v>
      </c>
      <c r="J35" s="93">
        <f t="shared" si="5"/>
        <v>6075587.52</v>
      </c>
      <c r="K35" s="93">
        <f t="shared" si="5"/>
        <v>3784498.2600000002</v>
      </c>
      <c r="L35" s="93">
        <f t="shared" si="5"/>
        <v>2512745.1999999997</v>
      </c>
      <c r="M35" s="93">
        <f t="shared" si="5"/>
        <v>2659337.4200000004</v>
      </c>
      <c r="N35" s="93">
        <f t="shared" si="5"/>
        <v>2279074.54</v>
      </c>
      <c r="O35" s="94">
        <f aca="true" t="shared" si="6" ref="O35:T35">SUM(O11:O29)</f>
        <v>0</v>
      </c>
      <c r="P35" s="94">
        <f t="shared" si="6"/>
        <v>0</v>
      </c>
      <c r="Q35" s="94">
        <f t="shared" si="6"/>
        <v>0</v>
      </c>
      <c r="R35" s="94">
        <f t="shared" si="6"/>
        <v>0</v>
      </c>
      <c r="S35" s="94">
        <f t="shared" si="6"/>
        <v>0</v>
      </c>
      <c r="T35" s="94">
        <f t="shared" si="6"/>
        <v>0</v>
      </c>
      <c r="U35" s="55">
        <f>SUM(U11:U34)</f>
        <v>20675857.119999997</v>
      </c>
      <c r="V35" s="55">
        <f>SUM(V11:V34)</f>
        <v>15086750</v>
      </c>
      <c r="W35" s="55">
        <f>SUM(W11:W34)</f>
        <v>-804107.1199999992</v>
      </c>
    </row>
    <row r="36" spans="1:23" ht="12.75">
      <c r="A36" s="95"/>
      <c r="B36" s="95"/>
      <c r="C36" s="95"/>
      <c r="D36" s="95"/>
      <c r="E36" s="95"/>
      <c r="F36" s="4"/>
      <c r="G36" s="4"/>
      <c r="H36" s="95"/>
      <c r="I36" s="4"/>
      <c r="J36" s="4"/>
      <c r="K36" s="4"/>
      <c r="L36" s="95"/>
      <c r="M36" s="95"/>
      <c r="N36" s="95"/>
      <c r="O36" s="95"/>
      <c r="P36" s="95"/>
      <c r="Q36" s="95"/>
      <c r="R36" s="95"/>
      <c r="S36" s="95"/>
      <c r="T36" s="95"/>
      <c r="U36" s="4"/>
      <c r="V36" s="4"/>
      <c r="W36" s="4"/>
    </row>
  </sheetData>
  <mergeCells count="21">
    <mergeCell ref="A35:E35"/>
    <mergeCell ref="V3:V4"/>
    <mergeCell ref="W3:W4"/>
    <mergeCell ref="A9:E9"/>
    <mergeCell ref="A10:E10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3:E3"/>
    <mergeCell ref="F3:F4"/>
    <mergeCell ref="G3:G4"/>
    <mergeCell ref="I3:I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2020-12-05T13:23:26Z</dcterms:created>
  <dcterms:modified xsi:type="dcterms:W3CDTF">2020-12-05T13:24:54Z</dcterms:modified>
  <cp:category/>
  <cp:version/>
  <cp:contentType/>
  <cp:contentStatus/>
</cp:coreProperties>
</file>